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3995" windowHeight="4905" firstSheet="1" activeTab="4"/>
  </bookViews>
  <sheets>
    <sheet name="0417作业" sheetId="1" r:id="rId1"/>
    <sheet name="600031三一重工1000W" sheetId="3" r:id="rId2"/>
    <sheet name="600031三一重工100W" sheetId="5" r:id="rId3"/>
    <sheet name="002271东方雨虹1000W" sheetId="4" r:id="rId4"/>
    <sheet name="002271东方雨虹100W" sheetId="6" r:id="rId5"/>
  </sheets>
  <calcPr calcId="125725"/>
</workbook>
</file>

<file path=xl/calcChain.xml><?xml version="1.0" encoding="utf-8"?>
<calcChain xmlns="http://schemas.openxmlformats.org/spreadsheetml/2006/main">
  <c r="N216" i="6"/>
  <c r="M216"/>
  <c r="H196"/>
  <c r="H18"/>
  <c r="H12"/>
  <c r="H4"/>
  <c r="I4" s="1"/>
  <c r="F4"/>
  <c r="G5" s="1"/>
  <c r="H5" s="1"/>
  <c r="G303" i="3"/>
  <c r="G303" i="5"/>
  <c r="G301"/>
  <c r="G300"/>
  <c r="F119"/>
  <c r="F118"/>
  <c r="F116"/>
  <c r="F99"/>
  <c r="F94"/>
  <c r="F93"/>
  <c r="F92"/>
  <c r="F91"/>
  <c r="F90"/>
  <c r="F82"/>
  <c r="F76"/>
  <c r="F69"/>
  <c r="H69" s="1"/>
  <c r="F62"/>
  <c r="H62" s="1"/>
  <c r="F42"/>
  <c r="F37"/>
  <c r="F35"/>
  <c r="F30"/>
  <c r="F27"/>
  <c r="H27" s="1"/>
  <c r="F26"/>
  <c r="H26" s="1"/>
  <c r="F24"/>
  <c r="F7"/>
  <c r="N298"/>
  <c r="M298"/>
  <c r="G302" s="1"/>
  <c r="H278"/>
  <c r="H110"/>
  <c r="H100"/>
  <c r="H99"/>
  <c r="H94"/>
  <c r="H82"/>
  <c r="H76"/>
  <c r="H49"/>
  <c r="H28"/>
  <c r="H7"/>
  <c r="F6"/>
  <c r="H6" s="1"/>
  <c r="F5"/>
  <c r="H5" s="1"/>
  <c r="F4"/>
  <c r="G302" i="3"/>
  <c r="H194"/>
  <c r="J9"/>
  <c r="I4"/>
  <c r="H4"/>
  <c r="F4" i="4"/>
  <c r="N216"/>
  <c r="M216"/>
  <c r="G220" s="1"/>
  <c r="D10" i="1" s="1"/>
  <c r="H196" i="4"/>
  <c r="H18"/>
  <c r="H12"/>
  <c r="M298" i="3"/>
  <c r="G300" s="1"/>
  <c r="F7" i="1" s="1"/>
  <c r="N298" i="3"/>
  <c r="H278"/>
  <c r="H110"/>
  <c r="H100"/>
  <c r="H99"/>
  <c r="H94"/>
  <c r="F6"/>
  <c r="F5"/>
  <c r="H5" s="1"/>
  <c r="F4"/>
  <c r="H82"/>
  <c r="H76"/>
  <c r="H69"/>
  <c r="H62"/>
  <c r="H49"/>
  <c r="H28"/>
  <c r="L5" i="6" l="1"/>
  <c r="G218"/>
  <c r="G220"/>
  <c r="H4" i="5"/>
  <c r="I4" s="1"/>
  <c r="I5" s="1"/>
  <c r="I6" s="1"/>
  <c r="I7" s="1"/>
  <c r="G9"/>
  <c r="H9" s="1"/>
  <c r="G218" i="4"/>
  <c r="D7" i="1" s="1"/>
  <c r="G9" i="3"/>
  <c r="H6"/>
  <c r="I5"/>
  <c r="J5" i="6" l="1"/>
  <c r="K9" i="5"/>
  <c r="I6" i="3"/>
  <c r="H7"/>
  <c r="F6" i="6" l="1"/>
  <c r="J7"/>
  <c r="J9" i="5"/>
  <c r="I7" i="3"/>
  <c r="H6" i="6" l="1"/>
  <c r="I6" s="1"/>
  <c r="G7"/>
  <c r="H7" s="1"/>
  <c r="F10"/>
  <c r="H10" s="1"/>
  <c r="F9"/>
  <c r="H9" s="1"/>
  <c r="J13"/>
  <c r="F8"/>
  <c r="F12" i="5"/>
  <c r="H12" s="1"/>
  <c r="F11"/>
  <c r="H11" s="1"/>
  <c r="F10"/>
  <c r="H9" i="3"/>
  <c r="K9" s="1"/>
  <c r="F11" i="6" l="1"/>
  <c r="F15"/>
  <c r="H15" s="1"/>
  <c r="F14"/>
  <c r="F16"/>
  <c r="H16" s="1"/>
  <c r="H11"/>
  <c r="H8"/>
  <c r="I8" s="1"/>
  <c r="I9" s="1"/>
  <c r="I10" s="1"/>
  <c r="K7"/>
  <c r="G13" i="5"/>
  <c r="H13" s="1"/>
  <c r="H10"/>
  <c r="I10" s="1"/>
  <c r="I11" s="1"/>
  <c r="I12" s="1"/>
  <c r="F10" i="3"/>
  <c r="F11"/>
  <c r="H11" s="1"/>
  <c r="I11" i="6" l="1"/>
  <c r="I12" s="1"/>
  <c r="G19"/>
  <c r="H19" s="1"/>
  <c r="F17"/>
  <c r="H17" s="1"/>
  <c r="H14"/>
  <c r="I14" s="1"/>
  <c r="I15" s="1"/>
  <c r="I16" s="1"/>
  <c r="G13"/>
  <c r="H13" s="1"/>
  <c r="K13" i="5"/>
  <c r="F12" i="3"/>
  <c r="G13" s="1"/>
  <c r="H13" s="1"/>
  <c r="H10"/>
  <c r="I10" s="1"/>
  <c r="I11" s="1"/>
  <c r="H12"/>
  <c r="L13" i="6" l="1"/>
  <c r="L19"/>
  <c r="J19" s="1"/>
  <c r="I17"/>
  <c r="I18" s="1"/>
  <c r="J13" i="5"/>
  <c r="I12" i="3"/>
  <c r="K13" s="1"/>
  <c r="F22" i="6" l="1"/>
  <c r="H22" s="1"/>
  <c r="F20"/>
  <c r="F21"/>
  <c r="H21" s="1"/>
  <c r="F15" i="5"/>
  <c r="H15" s="1"/>
  <c r="F14"/>
  <c r="J13" i="3"/>
  <c r="F14" s="1"/>
  <c r="H14" s="1"/>
  <c r="I14" s="1"/>
  <c r="G23" i="6" l="1"/>
  <c r="H23" s="1"/>
  <c r="H20"/>
  <c r="I20" s="1"/>
  <c r="I21" s="1"/>
  <c r="I22" s="1"/>
  <c r="H14" i="5"/>
  <c r="I14" s="1"/>
  <c r="I15" s="1"/>
  <c r="G16"/>
  <c r="H16" s="1"/>
  <c r="F15" i="3"/>
  <c r="H15" s="1"/>
  <c r="I15" s="1"/>
  <c r="G16"/>
  <c r="H16" s="1"/>
  <c r="K23" i="6" l="1"/>
  <c r="K16" i="5"/>
  <c r="K16" i="3"/>
  <c r="J23" i="6" l="1"/>
  <c r="F24" s="1"/>
  <c r="J16" i="5"/>
  <c r="J16" i="3"/>
  <c r="F17" s="1"/>
  <c r="F27" i="6" l="1"/>
  <c r="H27" s="1"/>
  <c r="F25"/>
  <c r="H25" s="1"/>
  <c r="F26"/>
  <c r="H26" s="1"/>
  <c r="F17" i="5"/>
  <c r="H17" i="3"/>
  <c r="I17" s="1"/>
  <c r="L18" s="1"/>
  <c r="G18"/>
  <c r="H18" s="1"/>
  <c r="F28" i="6" l="1"/>
  <c r="H28" s="1"/>
  <c r="H24"/>
  <c r="I24" s="1"/>
  <c r="I25" s="1"/>
  <c r="I26" s="1"/>
  <c r="I27" s="1"/>
  <c r="G18" i="5"/>
  <c r="H18" s="1"/>
  <c r="L18" s="1"/>
  <c r="H17"/>
  <c r="I17" s="1"/>
  <c r="J18" i="3"/>
  <c r="G29" i="6" l="1"/>
  <c r="H29" s="1"/>
  <c r="K29" s="1"/>
  <c r="I28"/>
  <c r="J18" i="5"/>
  <c r="F19" i="3"/>
  <c r="F20"/>
  <c r="H20" s="1"/>
  <c r="J29" i="6" l="1"/>
  <c r="F19" i="5"/>
  <c r="F20"/>
  <c r="H20" s="1"/>
  <c r="H19" i="3"/>
  <c r="I19" s="1"/>
  <c r="I20" s="1"/>
  <c r="G21"/>
  <c r="H21" s="1"/>
  <c r="F30" i="6" l="1"/>
  <c r="H19" i="5"/>
  <c r="I19" s="1"/>
  <c r="I20" s="1"/>
  <c r="G21"/>
  <c r="H21" s="1"/>
  <c r="K21" i="3"/>
  <c r="H30" i="6" l="1"/>
  <c r="I30" s="1"/>
  <c r="G31"/>
  <c r="H31" s="1"/>
  <c r="K21" i="5"/>
  <c r="J21" i="3"/>
  <c r="F22" s="1"/>
  <c r="L31" i="6" l="1"/>
  <c r="J31" s="1"/>
  <c r="J21" i="5"/>
  <c r="G23" i="3"/>
  <c r="H23" s="1"/>
  <c r="K23" s="1"/>
  <c r="H22"/>
  <c r="I22" s="1"/>
  <c r="F32" i="6" l="1"/>
  <c r="F22" i="5"/>
  <c r="J23" i="3"/>
  <c r="H26"/>
  <c r="H27"/>
  <c r="G33" i="6" l="1"/>
  <c r="H33" s="1"/>
  <c r="H32"/>
  <c r="I32" s="1"/>
  <c r="G23" i="5"/>
  <c r="H23" s="1"/>
  <c r="H22"/>
  <c r="I22" s="1"/>
  <c r="F25" i="3"/>
  <c r="H25" s="1"/>
  <c r="I25" s="1"/>
  <c r="I26" s="1"/>
  <c r="I27" s="1"/>
  <c r="I28" s="1"/>
  <c r="F24"/>
  <c r="H24" s="1"/>
  <c r="I24" s="1"/>
  <c r="K33" i="6" l="1"/>
  <c r="K23" i="5"/>
  <c r="J23" s="1"/>
  <c r="G29" i="3"/>
  <c r="H29" s="1"/>
  <c r="L29" s="1"/>
  <c r="J33" i="6" l="1"/>
  <c r="F25" i="5"/>
  <c r="H25" s="1"/>
  <c r="J29" i="3"/>
  <c r="F30" s="1"/>
  <c r="F35" i="6" l="1"/>
  <c r="H35" s="1"/>
  <c r="F34"/>
  <c r="F36"/>
  <c r="H36" s="1"/>
  <c r="G29" i="5"/>
  <c r="H29" s="1"/>
  <c r="H24"/>
  <c r="I24" s="1"/>
  <c r="I25" s="1"/>
  <c r="I26" s="1"/>
  <c r="I27" s="1"/>
  <c r="I28" s="1"/>
  <c r="H30" i="3"/>
  <c r="I30" s="1"/>
  <c r="F33"/>
  <c r="F31"/>
  <c r="F32"/>
  <c r="G34" s="1"/>
  <c r="H31"/>
  <c r="G38" i="6" l="1"/>
  <c r="H38" s="1"/>
  <c r="F37"/>
  <c r="H37" s="1"/>
  <c r="H34"/>
  <c r="I34" s="1"/>
  <c r="I35" s="1"/>
  <c r="I36" s="1"/>
  <c r="L29" i="5"/>
  <c r="I31" i="3"/>
  <c r="H32"/>
  <c r="I32" s="1"/>
  <c r="H33"/>
  <c r="I37" i="6" l="1"/>
  <c r="K38" s="1"/>
  <c r="J38" s="1"/>
  <c r="J29" i="5"/>
  <c r="I33" i="3"/>
  <c r="H34"/>
  <c r="F39" i="6" l="1"/>
  <c r="F31" i="5"/>
  <c r="H31" s="1"/>
  <c r="F33"/>
  <c r="H33" s="1"/>
  <c r="F32"/>
  <c r="H32" s="1"/>
  <c r="L34" i="3"/>
  <c r="G40" i="6" l="1"/>
  <c r="H40" s="1"/>
  <c r="L40" s="1"/>
  <c r="H39"/>
  <c r="I39" s="1"/>
  <c r="G34" i="5"/>
  <c r="H34" s="1"/>
  <c r="H30"/>
  <c r="I30" s="1"/>
  <c r="I31" s="1"/>
  <c r="I32" s="1"/>
  <c r="I33" s="1"/>
  <c r="J34" i="3"/>
  <c r="F35" s="1"/>
  <c r="H35" s="1"/>
  <c r="I35" s="1"/>
  <c r="J40" i="6" l="1"/>
  <c r="L34" i="5"/>
  <c r="G36" i="3"/>
  <c r="H36" s="1"/>
  <c r="L36" s="1"/>
  <c r="F41" i="6" l="1"/>
  <c r="F42"/>
  <c r="H42" s="1"/>
  <c r="J34" i="5"/>
  <c r="J36" i="3"/>
  <c r="F39" s="1"/>
  <c r="H41" i="6" l="1"/>
  <c r="I41" s="1"/>
  <c r="I42" s="1"/>
  <c r="G43"/>
  <c r="H43" s="1"/>
  <c r="F40" i="3"/>
  <c r="F38"/>
  <c r="F37"/>
  <c r="H37" s="1"/>
  <c r="I37" s="1"/>
  <c r="H38"/>
  <c r="K43" i="6" l="1"/>
  <c r="J43" s="1"/>
  <c r="F46" s="1"/>
  <c r="G36" i="5"/>
  <c r="H36" s="1"/>
  <c r="H35"/>
  <c r="I35" s="1"/>
  <c r="I38" i="3"/>
  <c r="H40"/>
  <c r="H39"/>
  <c r="H46" i="6" l="1"/>
  <c r="F45"/>
  <c r="H45" s="1"/>
  <c r="F44"/>
  <c r="L36" i="5"/>
  <c r="J36" s="1"/>
  <c r="I39" i="3"/>
  <c r="I40" s="1"/>
  <c r="G41"/>
  <c r="H41" s="1"/>
  <c r="G47" i="6" l="1"/>
  <c r="H47" s="1"/>
  <c r="H44"/>
  <c r="I44" s="1"/>
  <c r="I45" s="1"/>
  <c r="I46" s="1"/>
  <c r="F40" i="5"/>
  <c r="H40" s="1"/>
  <c r="F39"/>
  <c r="H39" s="1"/>
  <c r="F38"/>
  <c r="H38" s="1"/>
  <c r="K41" i="3"/>
  <c r="J41" s="1"/>
  <c r="K47" i="6" l="1"/>
  <c r="J47" s="1"/>
  <c r="G41" i="5"/>
  <c r="H41" s="1"/>
  <c r="H37"/>
  <c r="I37" s="1"/>
  <c r="I38" s="1"/>
  <c r="I39" s="1"/>
  <c r="I40" s="1"/>
  <c r="F44" i="3"/>
  <c r="H44" s="1"/>
  <c r="F42"/>
  <c r="G45" s="1"/>
  <c r="F43"/>
  <c r="H43" s="1"/>
  <c r="H42"/>
  <c r="I42" s="1"/>
  <c r="F48" i="6" l="1"/>
  <c r="K41" i="5"/>
  <c r="J41" s="1"/>
  <c r="H45" i="3"/>
  <c r="I43"/>
  <c r="I44" s="1"/>
  <c r="H48" i="6" l="1"/>
  <c r="I48" s="1"/>
  <c r="G49"/>
  <c r="H49" s="1"/>
  <c r="F44" i="5"/>
  <c r="H44" s="1"/>
  <c r="F43"/>
  <c r="H43" s="1"/>
  <c r="L45" i="3"/>
  <c r="L49" i="6" l="1"/>
  <c r="J49" s="1"/>
  <c r="F50" s="1"/>
  <c r="G45" i="5"/>
  <c r="H45" s="1"/>
  <c r="H42"/>
  <c r="I42" s="1"/>
  <c r="I43" s="1"/>
  <c r="I44" s="1"/>
  <c r="J45" i="3"/>
  <c r="F48" s="1"/>
  <c r="H48" s="1"/>
  <c r="F53" i="6" l="1"/>
  <c r="F52"/>
  <c r="H52" s="1"/>
  <c r="F51"/>
  <c r="H51" s="1"/>
  <c r="H50"/>
  <c r="I50" s="1"/>
  <c r="L45" i="5"/>
  <c r="F47" i="3"/>
  <c r="H47" s="1"/>
  <c r="F46"/>
  <c r="G51" s="1"/>
  <c r="H51" s="1"/>
  <c r="H53" i="6" l="1"/>
  <c r="I53" s="1"/>
  <c r="I51"/>
  <c r="I52" s="1"/>
  <c r="J45" i="5"/>
  <c r="H46" i="3"/>
  <c r="I46" s="1"/>
  <c r="I47" s="1"/>
  <c r="I48" s="1"/>
  <c r="I49" s="1"/>
  <c r="K51" s="1"/>
  <c r="J51" s="1"/>
  <c r="G54" i="6" l="1"/>
  <c r="H54" s="1"/>
  <c r="K54" s="1"/>
  <c r="J54" s="1"/>
  <c r="F55" s="1"/>
  <c r="F47" i="5"/>
  <c r="H47" s="1"/>
  <c r="F46"/>
  <c r="F48"/>
  <c r="H48" s="1"/>
  <c r="F52" i="3"/>
  <c r="F55"/>
  <c r="F53"/>
  <c r="H53" s="1"/>
  <c r="F54"/>
  <c r="H54" s="1"/>
  <c r="H55"/>
  <c r="F57" i="6" l="1"/>
  <c r="H57" s="1"/>
  <c r="F56"/>
  <c r="H56" s="1"/>
  <c r="I56" s="1"/>
  <c r="H55"/>
  <c r="I55" s="1"/>
  <c r="G51" i="5"/>
  <c r="H51" s="1"/>
  <c r="H46"/>
  <c r="I46" s="1"/>
  <c r="I47" s="1"/>
  <c r="I48" s="1"/>
  <c r="I49" s="1"/>
  <c r="G56" i="3"/>
  <c r="H56" s="1"/>
  <c r="H52"/>
  <c r="I52" s="1"/>
  <c r="I53" s="1"/>
  <c r="I54" s="1"/>
  <c r="I55" s="1"/>
  <c r="I57" i="6" l="1"/>
  <c r="G58"/>
  <c r="H58" s="1"/>
  <c r="K51" i="5"/>
  <c r="J51" s="1"/>
  <c r="K56" i="3"/>
  <c r="J56" s="1"/>
  <c r="K58" i="6" l="1"/>
  <c r="J58" s="1"/>
  <c r="F59" s="1"/>
  <c r="F52" i="5"/>
  <c r="F55"/>
  <c r="H55" s="1"/>
  <c r="F54"/>
  <c r="H54" s="1"/>
  <c r="F53"/>
  <c r="H53" s="1"/>
  <c r="F57" i="3"/>
  <c r="H57" s="1"/>
  <c r="I57" s="1"/>
  <c r="F60" i="6" l="1"/>
  <c r="H60" s="1"/>
  <c r="H59"/>
  <c r="I59" s="1"/>
  <c r="G56" i="5"/>
  <c r="H56" s="1"/>
  <c r="H52"/>
  <c r="I52" s="1"/>
  <c r="I53" s="1"/>
  <c r="I54" s="1"/>
  <c r="I55" s="1"/>
  <c r="G58" i="3"/>
  <c r="H58" s="1"/>
  <c r="L58" s="1"/>
  <c r="J58" s="1"/>
  <c r="I60" i="6" l="1"/>
  <c r="G61"/>
  <c r="H61" s="1"/>
  <c r="L61" s="1"/>
  <c r="J61" s="1"/>
  <c r="F62" s="1"/>
  <c r="K56" i="5"/>
  <c r="J56" s="1"/>
  <c r="F61" i="3"/>
  <c r="H61" s="1"/>
  <c r="I61" s="1"/>
  <c r="I62" s="1"/>
  <c r="F59"/>
  <c r="H59" s="1"/>
  <c r="I59" s="1"/>
  <c r="I60" s="1"/>
  <c r="F60"/>
  <c r="H60" s="1"/>
  <c r="G63" i="6" l="1"/>
  <c r="H63" s="1"/>
  <c r="H62"/>
  <c r="I62" s="1"/>
  <c r="F57" i="5"/>
  <c r="G65" i="3"/>
  <c r="H65" s="1"/>
  <c r="K65" s="1"/>
  <c r="J65" s="1"/>
  <c r="L63" i="6" l="1"/>
  <c r="J63" s="1"/>
  <c r="H57" i="5"/>
  <c r="I57" s="1"/>
  <c r="G58"/>
  <c r="H58" s="1"/>
  <c r="F67" i="3"/>
  <c r="F68"/>
  <c r="H68" s="1"/>
  <c r="F66"/>
  <c r="H66" s="1"/>
  <c r="I66" s="1"/>
  <c r="H67"/>
  <c r="F64" i="6" l="1"/>
  <c r="F66"/>
  <c r="H66" s="1"/>
  <c r="F65"/>
  <c r="H65" s="1"/>
  <c r="L58" i="5"/>
  <c r="J58" s="1"/>
  <c r="I67" i="3"/>
  <c r="I68" s="1"/>
  <c r="I69" s="1"/>
  <c r="G72"/>
  <c r="H72" s="1"/>
  <c r="G67" i="6" l="1"/>
  <c r="H67" s="1"/>
  <c r="H64"/>
  <c r="I64" s="1"/>
  <c r="I65" s="1"/>
  <c r="I66" s="1"/>
  <c r="F61" i="5"/>
  <c r="H61" s="1"/>
  <c r="F60"/>
  <c r="H60" s="1"/>
  <c r="F59"/>
  <c r="K72" i="3"/>
  <c r="J72" s="1"/>
  <c r="K67" i="6" l="1"/>
  <c r="J67" s="1"/>
  <c r="H59" i="5"/>
  <c r="I59" s="1"/>
  <c r="I60" s="1"/>
  <c r="I61" s="1"/>
  <c r="I62" s="1"/>
  <c r="G65"/>
  <c r="H65" s="1"/>
  <c r="F74" i="3"/>
  <c r="H74" s="1"/>
  <c r="F73"/>
  <c r="H73" s="1"/>
  <c r="I73" s="1"/>
  <c r="F75"/>
  <c r="H75" s="1"/>
  <c r="F69" i="6" l="1"/>
  <c r="H69" s="1"/>
  <c r="F68"/>
  <c r="F70"/>
  <c r="H70" s="1"/>
  <c r="K65" i="5"/>
  <c r="J65" s="1"/>
  <c r="I74" i="3"/>
  <c r="I75" s="1"/>
  <c r="I76" s="1"/>
  <c r="G78"/>
  <c r="H78" s="1"/>
  <c r="F71" i="6" l="1"/>
  <c r="H71" s="1"/>
  <c r="H68"/>
  <c r="I68" s="1"/>
  <c r="I69" s="1"/>
  <c r="I70" s="1"/>
  <c r="F68" i="5"/>
  <c r="H68" s="1"/>
  <c r="F67"/>
  <c r="H67" s="1"/>
  <c r="F66"/>
  <c r="K78" i="3"/>
  <c r="J78" s="1"/>
  <c r="G74" i="6" l="1"/>
  <c r="H74" s="1"/>
  <c r="I71"/>
  <c r="G72" i="5"/>
  <c r="H72" s="1"/>
  <c r="H66"/>
  <c r="I66" s="1"/>
  <c r="I67" s="1"/>
  <c r="I68" s="1"/>
  <c r="I69" s="1"/>
  <c r="H81" i="3"/>
  <c r="F81"/>
  <c r="F79"/>
  <c r="F80"/>
  <c r="H80" s="1"/>
  <c r="H79"/>
  <c r="I79" s="1"/>
  <c r="K74" i="6" l="1"/>
  <c r="J74" s="1"/>
  <c r="F75" s="1"/>
  <c r="K72" i="5"/>
  <c r="J72" s="1"/>
  <c r="I80" i="3"/>
  <c r="I81" s="1"/>
  <c r="I82" s="1"/>
  <c r="G83"/>
  <c r="H83" s="1"/>
  <c r="G76" i="6" l="1"/>
  <c r="H76" s="1"/>
  <c r="K76" s="1"/>
  <c r="J76" s="1"/>
  <c r="H75"/>
  <c r="I75" s="1"/>
  <c r="F74" i="5"/>
  <c r="H74" s="1"/>
  <c r="F73"/>
  <c r="F75"/>
  <c r="H75" s="1"/>
  <c r="L83" i="3"/>
  <c r="J83" s="1"/>
  <c r="F77" i="6" l="1"/>
  <c r="F79"/>
  <c r="H79" s="1"/>
  <c r="F80"/>
  <c r="H80" s="1"/>
  <c r="F78"/>
  <c r="H78" s="1"/>
  <c r="G78" i="5"/>
  <c r="H78" s="1"/>
  <c r="H73"/>
  <c r="I73" s="1"/>
  <c r="I74" s="1"/>
  <c r="I75" s="1"/>
  <c r="I76" s="1"/>
  <c r="F84" i="3"/>
  <c r="G81" i="6" l="1"/>
  <c r="H81" s="1"/>
  <c r="H77"/>
  <c r="I77" s="1"/>
  <c r="I78" s="1"/>
  <c r="I79" s="1"/>
  <c r="I80" s="1"/>
  <c r="K78" i="5"/>
  <c r="J78" s="1"/>
  <c r="F80" s="1"/>
  <c r="H80" s="1"/>
  <c r="H84" i="3"/>
  <c r="I84" s="1"/>
  <c r="G85"/>
  <c r="H85" s="1"/>
  <c r="K81" i="6" l="1"/>
  <c r="J81" s="1"/>
  <c r="F79" i="5"/>
  <c r="F81"/>
  <c r="H81" s="1"/>
  <c r="K85" i="3"/>
  <c r="J85" s="1"/>
  <c r="F82" i="6" l="1"/>
  <c r="F84"/>
  <c r="H84" s="1"/>
  <c r="F83"/>
  <c r="H83" s="1"/>
  <c r="G83" i="5"/>
  <c r="H83" s="1"/>
  <c r="H79"/>
  <c r="I79" s="1"/>
  <c r="I80" s="1"/>
  <c r="I81" s="1"/>
  <c r="I82" s="1"/>
  <c r="F86" i="3"/>
  <c r="G85" i="6" l="1"/>
  <c r="H85" s="1"/>
  <c r="H82"/>
  <c r="I82" s="1"/>
  <c r="I83" s="1"/>
  <c r="I84" s="1"/>
  <c r="L83" i="5"/>
  <c r="J83" s="1"/>
  <c r="F84" s="1"/>
  <c r="G87" i="3"/>
  <c r="H87" s="1"/>
  <c r="L87" s="1"/>
  <c r="J87" s="1"/>
  <c r="H86"/>
  <c r="I86" s="1"/>
  <c r="K85" i="6" l="1"/>
  <c r="J85" s="1"/>
  <c r="H84" i="5"/>
  <c r="I84" s="1"/>
  <c r="G85"/>
  <c r="H85" s="1"/>
  <c r="F88" i="3"/>
  <c r="F86" i="6" l="1"/>
  <c r="K85" i="5"/>
  <c r="J85" s="1"/>
  <c r="H88" i="3"/>
  <c r="I88" s="1"/>
  <c r="G89"/>
  <c r="H89" s="1"/>
  <c r="G87" i="6" l="1"/>
  <c r="H87" s="1"/>
  <c r="K87" s="1"/>
  <c r="J87" s="1"/>
  <c r="H86"/>
  <c r="I86" s="1"/>
  <c r="F86" i="5"/>
  <c r="L89" i="3"/>
  <c r="J89" s="1"/>
  <c r="F88" i="6" l="1"/>
  <c r="F90"/>
  <c r="H90" s="1"/>
  <c r="F89"/>
  <c r="H89" s="1"/>
  <c r="G87" i="5"/>
  <c r="H87" s="1"/>
  <c r="H86"/>
  <c r="I86" s="1"/>
  <c r="F90" i="3"/>
  <c r="F93"/>
  <c r="H93" s="1"/>
  <c r="F91"/>
  <c r="H91" s="1"/>
  <c r="F92"/>
  <c r="H92" s="1"/>
  <c r="G91" i="6" l="1"/>
  <c r="H91" s="1"/>
  <c r="H88"/>
  <c r="I88" s="1"/>
  <c r="I89" s="1"/>
  <c r="I90" s="1"/>
  <c r="L87" i="5"/>
  <c r="J87" s="1"/>
  <c r="F88" s="1"/>
  <c r="H4" i="4"/>
  <c r="I4" s="1"/>
  <c r="G5"/>
  <c r="H5" s="1"/>
  <c r="H90" i="3"/>
  <c r="I90" s="1"/>
  <c r="I91" s="1"/>
  <c r="I92" s="1"/>
  <c r="I93" s="1"/>
  <c r="I94" s="1"/>
  <c r="G95"/>
  <c r="H95" s="1"/>
  <c r="L91" i="6" l="1"/>
  <c r="J91" s="1"/>
  <c r="G89" i="5"/>
  <c r="H89" s="1"/>
  <c r="H88"/>
  <c r="I88" s="1"/>
  <c r="L5" i="4"/>
  <c r="J5" s="1"/>
  <c r="K95" i="3"/>
  <c r="J95" s="1"/>
  <c r="F93" i="6" l="1"/>
  <c r="H93" s="1"/>
  <c r="F92"/>
  <c r="L89" i="5"/>
  <c r="J89" s="1"/>
  <c r="H92" s="1"/>
  <c r="F6" i="4"/>
  <c r="F98" i="3"/>
  <c r="H98" s="1"/>
  <c r="F96"/>
  <c r="F97"/>
  <c r="H97" s="1"/>
  <c r="H92" i="6" l="1"/>
  <c r="I92" s="1"/>
  <c r="I93" s="1"/>
  <c r="G94"/>
  <c r="H94" s="1"/>
  <c r="H91" i="5"/>
  <c r="H90"/>
  <c r="I90" s="1"/>
  <c r="H93"/>
  <c r="H6" i="4"/>
  <c r="I6" s="1"/>
  <c r="G7"/>
  <c r="H7" s="1"/>
  <c r="H96" i="3"/>
  <c r="I96" s="1"/>
  <c r="I97" s="1"/>
  <c r="I98" s="1"/>
  <c r="I99" s="1"/>
  <c r="I100" s="1"/>
  <c r="G101"/>
  <c r="H101" s="1"/>
  <c r="K7" i="4" l="1"/>
  <c r="L94" i="6"/>
  <c r="J94" s="1"/>
  <c r="I91" i="5"/>
  <c r="I92" s="1"/>
  <c r="I93" s="1"/>
  <c r="I94" s="1"/>
  <c r="G95"/>
  <c r="H95" s="1"/>
  <c r="J7" i="4"/>
  <c r="L101" i="3"/>
  <c r="J101" s="1"/>
  <c r="F96" i="6" l="1"/>
  <c r="H96" s="1"/>
  <c r="F97"/>
  <c r="H97" s="1"/>
  <c r="F95"/>
  <c r="K95" i="5"/>
  <c r="J95" s="1"/>
  <c r="F97" s="1"/>
  <c r="H97" s="1"/>
  <c r="F10" i="4"/>
  <c r="H10" s="1"/>
  <c r="F9"/>
  <c r="H9" s="1"/>
  <c r="F8"/>
  <c r="F104" i="3"/>
  <c r="H104" s="1"/>
  <c r="F102"/>
  <c r="F103"/>
  <c r="H103" s="1"/>
  <c r="F11" i="4" l="1"/>
  <c r="H11" s="1"/>
  <c r="G98" i="6"/>
  <c r="H98" s="1"/>
  <c r="H95"/>
  <c r="I95" s="1"/>
  <c r="I96" s="1"/>
  <c r="I97" s="1"/>
  <c r="F96" i="5"/>
  <c r="H96" s="1"/>
  <c r="I96" s="1"/>
  <c r="I97" s="1"/>
  <c r="F98"/>
  <c r="H98" s="1"/>
  <c r="G13" i="4"/>
  <c r="H13" s="1"/>
  <c r="H8"/>
  <c r="I8" s="1"/>
  <c r="I9" s="1"/>
  <c r="I10" s="1"/>
  <c r="H102" i="3"/>
  <c r="I102" s="1"/>
  <c r="I103" s="1"/>
  <c r="I104" s="1"/>
  <c r="G105"/>
  <c r="H105" s="1"/>
  <c r="I11" i="4" l="1"/>
  <c r="I12" s="1"/>
  <c r="L13" s="1"/>
  <c r="L98" i="6"/>
  <c r="J98" s="1"/>
  <c r="G101" i="5"/>
  <c r="H101" s="1"/>
  <c r="I98"/>
  <c r="I99" s="1"/>
  <c r="I100" s="1"/>
  <c r="J13" i="4"/>
  <c r="L105" i="3"/>
  <c r="J105" s="1"/>
  <c r="F99" i="6" l="1"/>
  <c r="F100"/>
  <c r="H100" s="1"/>
  <c r="L101" i="5"/>
  <c r="J101" s="1"/>
  <c r="F102" s="1"/>
  <c r="F14" i="4"/>
  <c r="F15"/>
  <c r="H15" s="1"/>
  <c r="F16"/>
  <c r="H16" s="1"/>
  <c r="F107" i="3"/>
  <c r="H107" s="1"/>
  <c r="F108"/>
  <c r="H108" s="1"/>
  <c r="F106"/>
  <c r="F17" i="4" l="1"/>
  <c r="H17" s="1"/>
  <c r="G101" i="6"/>
  <c r="H101" s="1"/>
  <c r="H99"/>
  <c r="I99" s="1"/>
  <c r="I100" s="1"/>
  <c r="F104" i="5"/>
  <c r="H104" s="1"/>
  <c r="F103"/>
  <c r="H103" s="1"/>
  <c r="H102"/>
  <c r="I102" s="1"/>
  <c r="H14" i="4"/>
  <c r="I14" s="1"/>
  <c r="I15" s="1"/>
  <c r="I16" s="1"/>
  <c r="I17" s="1"/>
  <c r="I18" s="1"/>
  <c r="F109" i="3"/>
  <c r="H109" s="1"/>
  <c r="H106"/>
  <c r="I106" s="1"/>
  <c r="I107" s="1"/>
  <c r="I108" s="1"/>
  <c r="G19" i="4" l="1"/>
  <c r="H19" s="1"/>
  <c r="L19" s="1"/>
  <c r="J19" s="1"/>
  <c r="L101" i="6"/>
  <c r="J101" s="1"/>
  <c r="G105" i="5"/>
  <c r="H105" s="1"/>
  <c r="I103"/>
  <c r="I104" s="1"/>
  <c r="I109" i="3"/>
  <c r="I110" s="1"/>
  <c r="G111"/>
  <c r="H111" s="1"/>
  <c r="F103" i="6" l="1"/>
  <c r="H103" s="1"/>
  <c r="F102"/>
  <c r="L105" i="5"/>
  <c r="J105" s="1"/>
  <c r="F108" s="1"/>
  <c r="H108" s="1"/>
  <c r="K111" i="3"/>
  <c r="J111" s="1"/>
  <c r="F112" s="1"/>
  <c r="F21" i="4"/>
  <c r="H21" s="1"/>
  <c r="F20"/>
  <c r="F22"/>
  <c r="H22" s="1"/>
  <c r="G104" i="6" l="1"/>
  <c r="H104" s="1"/>
  <c r="H102"/>
  <c r="I102" s="1"/>
  <c r="I103" s="1"/>
  <c r="F107" i="5"/>
  <c r="H107" s="1"/>
  <c r="F106"/>
  <c r="H106" s="1"/>
  <c r="I106" s="1"/>
  <c r="G113" i="3"/>
  <c r="H113" s="1"/>
  <c r="K113" s="1"/>
  <c r="J113" s="1"/>
  <c r="H112"/>
  <c r="I112" s="1"/>
  <c r="G23" i="4"/>
  <c r="H23" s="1"/>
  <c r="H20"/>
  <c r="I20" s="1"/>
  <c r="I21" s="1"/>
  <c r="I22" s="1"/>
  <c r="K23" l="1"/>
  <c r="J23" s="1"/>
  <c r="L104" i="6"/>
  <c r="J104" s="1"/>
  <c r="I107" i="5"/>
  <c r="I108" s="1"/>
  <c r="F109"/>
  <c r="H109" s="1"/>
  <c r="F114" i="3"/>
  <c r="F27" i="4" l="1"/>
  <c r="F105" i="6"/>
  <c r="F107"/>
  <c r="H107" s="1"/>
  <c r="F106"/>
  <c r="H106" s="1"/>
  <c r="I109" i="5"/>
  <c r="I110" s="1"/>
  <c r="G111"/>
  <c r="H111" s="1"/>
  <c r="F26" i="4"/>
  <c r="H26" s="1"/>
  <c r="F25"/>
  <c r="H25" s="1"/>
  <c r="F24"/>
  <c r="H114" i="3"/>
  <c r="I114" s="1"/>
  <c r="G115"/>
  <c r="H115" s="1"/>
  <c r="F28" i="4" l="1"/>
  <c r="H28" s="1"/>
  <c r="H24"/>
  <c r="G108" i="6"/>
  <c r="H108" s="1"/>
  <c r="H105"/>
  <c r="I105" s="1"/>
  <c r="I106" s="1"/>
  <c r="I107" s="1"/>
  <c r="K111" i="5"/>
  <c r="J111" s="1"/>
  <c r="F112" s="1"/>
  <c r="H27" i="4"/>
  <c r="I24"/>
  <c r="I25" s="1"/>
  <c r="I26" s="1"/>
  <c r="K115" i="3"/>
  <c r="J115" s="1"/>
  <c r="G29" i="4" l="1"/>
  <c r="H29" s="1"/>
  <c r="K29" s="1"/>
  <c r="J29" s="1"/>
  <c r="K108" i="6"/>
  <c r="J108" s="1"/>
  <c r="G113" i="5"/>
  <c r="H113" s="1"/>
  <c r="H112"/>
  <c r="I112" s="1"/>
  <c r="I27" i="4"/>
  <c r="I28" s="1"/>
  <c r="F118" i="3"/>
  <c r="H118" s="1"/>
  <c r="F116"/>
  <c r="F117"/>
  <c r="H117" s="1"/>
  <c r="F110" i="6" l="1"/>
  <c r="H110" s="1"/>
  <c r="F109"/>
  <c r="F112"/>
  <c r="H112" s="1"/>
  <c r="F111"/>
  <c r="H111" s="1"/>
  <c r="K113" i="5"/>
  <c r="J113" s="1"/>
  <c r="F114" s="1"/>
  <c r="F30" i="4"/>
  <c r="F119" i="3"/>
  <c r="H119" s="1"/>
  <c r="I119" s="1"/>
  <c r="H116"/>
  <c r="I116" s="1"/>
  <c r="I117" s="1"/>
  <c r="I118" s="1"/>
  <c r="G113" i="6" l="1"/>
  <c r="H113" s="1"/>
  <c r="H109"/>
  <c r="I109" s="1"/>
  <c r="I110" s="1"/>
  <c r="I111" s="1"/>
  <c r="I112" s="1"/>
  <c r="G115" i="5"/>
  <c r="H115" s="1"/>
  <c r="H114"/>
  <c r="I114" s="1"/>
  <c r="H30" i="4"/>
  <c r="I30" s="1"/>
  <c r="G31"/>
  <c r="H31" s="1"/>
  <c r="G120" i="3"/>
  <c r="H120" s="1"/>
  <c r="L120" s="1"/>
  <c r="J120" s="1"/>
  <c r="L31" i="4" l="1"/>
  <c r="J31" s="1"/>
  <c r="K113" i="6"/>
  <c r="J113" s="1"/>
  <c r="K115" i="5"/>
  <c r="J115" s="1"/>
  <c r="H118" s="1"/>
  <c r="F121" i="3"/>
  <c r="F115" i="6" l="1"/>
  <c r="H115" s="1"/>
  <c r="F117"/>
  <c r="H117" s="1"/>
  <c r="F114"/>
  <c r="F116"/>
  <c r="H116" s="1"/>
  <c r="F117" i="5"/>
  <c r="H117" s="1"/>
  <c r="H116"/>
  <c r="I116" s="1"/>
  <c r="F32" i="4"/>
  <c r="H121" i="3"/>
  <c r="I121" s="1"/>
  <c r="G122"/>
  <c r="H122" s="1"/>
  <c r="G118" i="6" l="1"/>
  <c r="H118" s="1"/>
  <c r="H114"/>
  <c r="I114" s="1"/>
  <c r="I115" s="1"/>
  <c r="I116" s="1"/>
  <c r="I117" s="1"/>
  <c r="I117" i="5"/>
  <c r="I118" s="1"/>
  <c r="H119"/>
  <c r="H32" i="4"/>
  <c r="I32" s="1"/>
  <c r="G33"/>
  <c r="H33" s="1"/>
  <c r="L122" i="3"/>
  <c r="J122" s="1"/>
  <c r="K118" i="6" l="1"/>
  <c r="J118" s="1"/>
  <c r="I119" i="5"/>
  <c r="G120"/>
  <c r="H120" s="1"/>
  <c r="K33" i="4"/>
  <c r="J33" s="1"/>
  <c r="F124" i="3"/>
  <c r="H124" s="1"/>
  <c r="F123"/>
  <c r="F120" i="6" l="1"/>
  <c r="H120" s="1"/>
  <c r="F119"/>
  <c r="F121"/>
  <c r="H121" s="1"/>
  <c r="L120" i="5"/>
  <c r="J120" s="1"/>
  <c r="F121" s="1"/>
  <c r="G122" s="1"/>
  <c r="H122" s="1"/>
  <c r="F36" i="4"/>
  <c r="H36" s="1"/>
  <c r="F35"/>
  <c r="H35" s="1"/>
  <c r="F34"/>
  <c r="G125" i="3"/>
  <c r="H125" s="1"/>
  <c r="H123"/>
  <c r="I123" s="1"/>
  <c r="I124" s="1"/>
  <c r="H119" i="6" l="1"/>
  <c r="I119" s="1"/>
  <c r="I120" s="1"/>
  <c r="I121" s="1"/>
  <c r="G124"/>
  <c r="H124" s="1"/>
  <c r="F122"/>
  <c r="H122" s="1"/>
  <c r="H121" i="5"/>
  <c r="I121" s="1"/>
  <c r="L122" s="1"/>
  <c r="J122" s="1"/>
  <c r="L125" i="3"/>
  <c r="J125" s="1"/>
  <c r="F128" s="1"/>
  <c r="H128" s="1"/>
  <c r="F37" i="4"/>
  <c r="H37" s="1"/>
  <c r="H34"/>
  <c r="I34" s="1"/>
  <c r="I35" s="1"/>
  <c r="I36" s="1"/>
  <c r="I122" i="6" l="1"/>
  <c r="K124" s="1"/>
  <c r="J124" s="1"/>
  <c r="F124" i="5"/>
  <c r="H124" s="1"/>
  <c r="F123"/>
  <c r="G38" i="4"/>
  <c r="H38" s="1"/>
  <c r="K38" s="1"/>
  <c r="J38" s="1"/>
  <c r="F126" i="3"/>
  <c r="H126" s="1"/>
  <c r="I126" s="1"/>
  <c r="I127" s="1"/>
  <c r="I128" s="1"/>
  <c r="F127"/>
  <c r="H127" s="1"/>
  <c r="I37" i="4"/>
  <c r="F126" i="6" l="1"/>
  <c r="H126" s="1"/>
  <c r="F125"/>
  <c r="F127"/>
  <c r="H127" s="1"/>
  <c r="H123" i="5"/>
  <c r="I123" s="1"/>
  <c r="I124" s="1"/>
  <c r="G125"/>
  <c r="H125" s="1"/>
  <c r="F39" i="4"/>
  <c r="G129" i="3"/>
  <c r="H129" s="1"/>
  <c r="L129" s="1"/>
  <c r="J129" s="1"/>
  <c r="F130" s="1"/>
  <c r="G128" i="6" l="1"/>
  <c r="H128" s="1"/>
  <c r="H125"/>
  <c r="I125" s="1"/>
  <c r="I126" s="1"/>
  <c r="I127" s="1"/>
  <c r="L125" i="5"/>
  <c r="J125" s="1"/>
  <c r="G40" i="4"/>
  <c r="H40" s="1"/>
  <c r="H39"/>
  <c r="I39" s="1"/>
  <c r="G131" i="3"/>
  <c r="H131" s="1"/>
  <c r="L131" s="1"/>
  <c r="J131" s="1"/>
  <c r="H130"/>
  <c r="I130" s="1"/>
  <c r="L128" i="6" l="1"/>
  <c r="J128" s="1"/>
  <c r="F127" i="5"/>
  <c r="H127" s="1"/>
  <c r="F126"/>
  <c r="F128"/>
  <c r="H128" s="1"/>
  <c r="L40" i="4"/>
  <c r="F134" i="3"/>
  <c r="H134" s="1"/>
  <c r="F135"/>
  <c r="H135" s="1"/>
  <c r="F133"/>
  <c r="H133" s="1"/>
  <c r="F132"/>
  <c r="J40" i="4" l="1"/>
  <c r="F41" s="1"/>
  <c r="F129" i="6"/>
  <c r="F130"/>
  <c r="H130" s="1"/>
  <c r="G129" i="5"/>
  <c r="H129" s="1"/>
  <c r="H126"/>
  <c r="I126" s="1"/>
  <c r="I127" s="1"/>
  <c r="I128" s="1"/>
  <c r="H132" i="3"/>
  <c r="I132" s="1"/>
  <c r="I133" s="1"/>
  <c r="I134" s="1"/>
  <c r="I135" s="1"/>
  <c r="G136"/>
  <c r="H136" s="1"/>
  <c r="H41" i="4" l="1"/>
  <c r="I41" s="1"/>
  <c r="F42"/>
  <c r="H42" s="1"/>
  <c r="I42" s="1"/>
  <c r="G131" i="6"/>
  <c r="H131" s="1"/>
  <c r="H129"/>
  <c r="I129" s="1"/>
  <c r="I130" s="1"/>
  <c r="L129" i="5"/>
  <c r="J129" s="1"/>
  <c r="L136" i="3"/>
  <c r="J136" s="1"/>
  <c r="G43" i="4" l="1"/>
  <c r="H43" s="1"/>
  <c r="K43" s="1"/>
  <c r="J43" s="1"/>
  <c r="L131" i="6"/>
  <c r="J131" s="1"/>
  <c r="F130" i="5"/>
  <c r="F138" i="3"/>
  <c r="H138" s="1"/>
  <c r="F139"/>
  <c r="H139" s="1"/>
  <c r="F137"/>
  <c r="F45" i="4" l="1"/>
  <c r="H45" s="1"/>
  <c r="F132" i="6"/>
  <c r="F134"/>
  <c r="H134" s="1"/>
  <c r="F133"/>
  <c r="H133" s="1"/>
  <c r="G131" i="5"/>
  <c r="H131" s="1"/>
  <c r="H130"/>
  <c r="I130" s="1"/>
  <c r="F44" i="4"/>
  <c r="H44" s="1"/>
  <c r="I44" s="1"/>
  <c r="F46"/>
  <c r="H46" s="1"/>
  <c r="H137" i="3"/>
  <c r="I137" s="1"/>
  <c r="I138" s="1"/>
  <c r="I139" s="1"/>
  <c r="G140"/>
  <c r="H140" s="1"/>
  <c r="I45" i="4" l="1"/>
  <c r="I46" s="1"/>
  <c r="F135" i="6"/>
  <c r="H135" s="1"/>
  <c r="H132"/>
  <c r="I132" s="1"/>
  <c r="I133" s="1"/>
  <c r="I134" s="1"/>
  <c r="L131" i="5"/>
  <c r="J131" s="1"/>
  <c r="F132" s="1"/>
  <c r="G47" i="4"/>
  <c r="H47" s="1"/>
  <c r="K140" i="3"/>
  <c r="J140" s="1"/>
  <c r="K47" i="4" l="1"/>
  <c r="J47" s="1"/>
  <c r="G138" i="6"/>
  <c r="H138" s="1"/>
  <c r="L138" s="1"/>
  <c r="J138" s="1"/>
  <c r="I135"/>
  <c r="F135" i="5"/>
  <c r="H135" s="1"/>
  <c r="F134"/>
  <c r="H134" s="1"/>
  <c r="F133"/>
  <c r="H133" s="1"/>
  <c r="H132"/>
  <c r="I132" s="1"/>
  <c r="F48" i="4"/>
  <c r="F142" i="3"/>
  <c r="H142" s="1"/>
  <c r="F141"/>
  <c r="F139" i="6" l="1"/>
  <c r="F141"/>
  <c r="H141" s="1"/>
  <c r="F140"/>
  <c r="H140" s="1"/>
  <c r="G136" i="5"/>
  <c r="H136" s="1"/>
  <c r="I133"/>
  <c r="I134" s="1"/>
  <c r="I135" s="1"/>
  <c r="H48" i="4"/>
  <c r="I48" s="1"/>
  <c r="G49"/>
  <c r="H49" s="1"/>
  <c r="H141" i="3"/>
  <c r="I141" s="1"/>
  <c r="I142" s="1"/>
  <c r="G143"/>
  <c r="H143" s="1"/>
  <c r="G143" i="6" l="1"/>
  <c r="H143" s="1"/>
  <c r="F142"/>
  <c r="H142" s="1"/>
  <c r="H139"/>
  <c r="I139" s="1"/>
  <c r="I140" s="1"/>
  <c r="I141" s="1"/>
  <c r="L136" i="5"/>
  <c r="J136" s="1"/>
  <c r="F137" s="1"/>
  <c r="L49" i="4"/>
  <c r="J49" s="1"/>
  <c r="L143" i="3"/>
  <c r="J143" s="1"/>
  <c r="L143" i="6" l="1"/>
  <c r="J143" s="1"/>
  <c r="I142"/>
  <c r="F139" i="5"/>
  <c r="H139" s="1"/>
  <c r="F138"/>
  <c r="H138" s="1"/>
  <c r="H137"/>
  <c r="I137" s="1"/>
  <c r="F52" i="4"/>
  <c r="H52" s="1"/>
  <c r="F50"/>
  <c r="F51"/>
  <c r="H51" s="1"/>
  <c r="F144" i="3"/>
  <c r="F53" i="4" l="1"/>
  <c r="H53" s="1"/>
  <c r="F144" i="6"/>
  <c r="F146"/>
  <c r="H146" s="1"/>
  <c r="F145"/>
  <c r="H145" s="1"/>
  <c r="G140" i="5"/>
  <c r="H140" s="1"/>
  <c r="K140" s="1"/>
  <c r="J140" s="1"/>
  <c r="I138"/>
  <c r="I139" s="1"/>
  <c r="H50" i="4"/>
  <c r="I50" s="1"/>
  <c r="I51" s="1"/>
  <c r="I52" s="1"/>
  <c r="H144" i="3"/>
  <c r="I144" s="1"/>
  <c r="G145"/>
  <c r="H145" s="1"/>
  <c r="I53" i="4" l="1"/>
  <c r="G54"/>
  <c r="H54" s="1"/>
  <c r="K54" s="1"/>
  <c r="J54" s="1"/>
  <c r="G147" i="6"/>
  <c r="H147" s="1"/>
  <c r="H144"/>
  <c r="I144" s="1"/>
  <c r="I145" s="1"/>
  <c r="I146" s="1"/>
  <c r="F142" i="5"/>
  <c r="H142" s="1"/>
  <c r="F141"/>
  <c r="L145" i="3"/>
  <c r="J145" s="1"/>
  <c r="K147" i="6" l="1"/>
  <c r="J147" s="1"/>
  <c r="G143" i="5"/>
  <c r="H143" s="1"/>
  <c r="H141"/>
  <c r="I141" s="1"/>
  <c r="I142" s="1"/>
  <c r="F57" i="4"/>
  <c r="H57" s="1"/>
  <c r="F55"/>
  <c r="F56"/>
  <c r="H56" s="1"/>
  <c r="F148" i="3"/>
  <c r="H148" s="1"/>
  <c r="F147"/>
  <c r="H147" s="1"/>
  <c r="F146"/>
  <c r="F148" i="6" l="1"/>
  <c r="L143" i="5"/>
  <c r="J143" s="1"/>
  <c r="G58" i="4"/>
  <c r="H58" s="1"/>
  <c r="H55"/>
  <c r="I55" s="1"/>
  <c r="I56" s="1"/>
  <c r="I57" s="1"/>
  <c r="H146" i="3"/>
  <c r="I146" s="1"/>
  <c r="I147" s="1"/>
  <c r="I148" s="1"/>
  <c r="G149"/>
  <c r="H149" s="1"/>
  <c r="G149" i="6" l="1"/>
  <c r="H149" s="1"/>
  <c r="H148"/>
  <c r="I148" s="1"/>
  <c r="F144" i="5"/>
  <c r="K58" i="4"/>
  <c r="J58" s="1"/>
  <c r="L149" i="3"/>
  <c r="J149" s="1"/>
  <c r="K149" i="6" l="1"/>
  <c r="J149" s="1"/>
  <c r="F152" s="1"/>
  <c r="H152" s="1"/>
  <c r="F151"/>
  <c r="H151" s="1"/>
  <c r="H144" i="5"/>
  <c r="I144" s="1"/>
  <c r="G145"/>
  <c r="H145" s="1"/>
  <c r="F59" i="4"/>
  <c r="G61" s="1"/>
  <c r="F60"/>
  <c r="H60" s="1"/>
  <c r="F151" i="3"/>
  <c r="H151" s="1"/>
  <c r="F150"/>
  <c r="F152"/>
  <c r="H152" s="1"/>
  <c r="F150" i="6" l="1"/>
  <c r="H150" s="1"/>
  <c r="I150" s="1"/>
  <c r="I151" s="1"/>
  <c r="I152" s="1"/>
  <c r="L145" i="5"/>
  <c r="J145" s="1"/>
  <c r="H59" i="4"/>
  <c r="I59" s="1"/>
  <c r="I60" s="1"/>
  <c r="H61"/>
  <c r="F153" i="3"/>
  <c r="H153" s="1"/>
  <c r="H150"/>
  <c r="I150" s="1"/>
  <c r="I151" s="1"/>
  <c r="I152" s="1"/>
  <c r="G153" i="6" l="1"/>
  <c r="H153" s="1"/>
  <c r="K153" s="1"/>
  <c r="J153" s="1"/>
  <c r="F148" i="5"/>
  <c r="H148" s="1"/>
  <c r="F147"/>
  <c r="H147" s="1"/>
  <c r="F146"/>
  <c r="L61" i="4"/>
  <c r="J61" s="1"/>
  <c r="I153" i="3"/>
  <c r="G156"/>
  <c r="H156" s="1"/>
  <c r="F155" i="6" l="1"/>
  <c r="H155" s="1"/>
  <c r="F154"/>
  <c r="F156"/>
  <c r="H156" s="1"/>
  <c r="G149" i="5"/>
  <c r="H149" s="1"/>
  <c r="H146"/>
  <c r="I146" s="1"/>
  <c r="I147" s="1"/>
  <c r="I148" s="1"/>
  <c r="F62" i="4"/>
  <c r="K156" i="3"/>
  <c r="J156" s="1"/>
  <c r="H154" i="6" l="1"/>
  <c r="I154" s="1"/>
  <c r="I155" s="1"/>
  <c r="I156" s="1"/>
  <c r="G157"/>
  <c r="H157" s="1"/>
  <c r="L149" i="5"/>
  <c r="J149" s="1"/>
  <c r="G63" i="4"/>
  <c r="H63" s="1"/>
  <c r="H62"/>
  <c r="I62" s="1"/>
  <c r="F157" i="3"/>
  <c r="K157" i="6" l="1"/>
  <c r="J157" s="1"/>
  <c r="F150" i="5"/>
  <c r="F152"/>
  <c r="H152" s="1"/>
  <c r="F151"/>
  <c r="H151" s="1"/>
  <c r="L63" i="4"/>
  <c r="J63" s="1"/>
  <c r="G158" i="3"/>
  <c r="H158" s="1"/>
  <c r="H157"/>
  <c r="I157" s="1"/>
  <c r="F64" i="4" l="1"/>
  <c r="F158" i="6"/>
  <c r="F153" i="5"/>
  <c r="H153" s="1"/>
  <c r="H150"/>
  <c r="I150" s="1"/>
  <c r="I151" s="1"/>
  <c r="I152" s="1"/>
  <c r="F66" i="4"/>
  <c r="H66" s="1"/>
  <c r="F65"/>
  <c r="H65" s="1"/>
  <c r="L158" i="3"/>
  <c r="J158" s="1"/>
  <c r="F161" s="1"/>
  <c r="H161" s="1"/>
  <c r="H64" i="4"/>
  <c r="I64" s="1"/>
  <c r="G159" i="6" l="1"/>
  <c r="H159" s="1"/>
  <c r="H158"/>
  <c r="I158" s="1"/>
  <c r="G156" i="5"/>
  <c r="H156" s="1"/>
  <c r="I153"/>
  <c r="G67" i="4"/>
  <c r="H67" s="1"/>
  <c r="K67" s="1"/>
  <c r="J67" s="1"/>
  <c r="I65"/>
  <c r="I66" s="1"/>
  <c r="F162" i="3"/>
  <c r="H162" s="1"/>
  <c r="F159"/>
  <c r="H159" s="1"/>
  <c r="I159" s="1"/>
  <c r="I160" s="1"/>
  <c r="I161" s="1"/>
  <c r="I162" s="1"/>
  <c r="F160"/>
  <c r="H160" s="1"/>
  <c r="G163"/>
  <c r="H163" s="1"/>
  <c r="L159" i="6" l="1"/>
  <c r="J159" s="1"/>
  <c r="F162" s="1"/>
  <c r="H162" s="1"/>
  <c r="K156" i="5"/>
  <c r="J156" s="1"/>
  <c r="F157" s="1"/>
  <c r="F68" i="4"/>
  <c r="K163" i="3"/>
  <c r="J163" s="1"/>
  <c r="F161" i="6" l="1"/>
  <c r="H161" s="1"/>
  <c r="F160"/>
  <c r="G163" s="1"/>
  <c r="H163" s="1"/>
  <c r="H160"/>
  <c r="I160" s="1"/>
  <c r="I161" s="1"/>
  <c r="I162" s="1"/>
  <c r="H157" i="5"/>
  <c r="I157" s="1"/>
  <c r="G158"/>
  <c r="H158" s="1"/>
  <c r="F70" i="4"/>
  <c r="H70" s="1"/>
  <c r="F69"/>
  <c r="H69" s="1"/>
  <c r="H68"/>
  <c r="I68" s="1"/>
  <c r="F164" i="3"/>
  <c r="F166"/>
  <c r="H166" s="1"/>
  <c r="F165"/>
  <c r="H165" s="1"/>
  <c r="K163" i="6" l="1"/>
  <c r="J163" s="1"/>
  <c r="L158" i="5"/>
  <c r="J158" s="1"/>
  <c r="I69" i="4"/>
  <c r="I70" s="1"/>
  <c r="F71"/>
  <c r="H164" i="3"/>
  <c r="I164" s="1"/>
  <c r="I165" s="1"/>
  <c r="I166" s="1"/>
  <c r="G167"/>
  <c r="H167" s="1"/>
  <c r="H71" i="4" l="1"/>
  <c r="I71" s="1"/>
  <c r="G74"/>
  <c r="H74" s="1"/>
  <c r="F166" i="6"/>
  <c r="H166" s="1"/>
  <c r="F164"/>
  <c r="F165"/>
  <c r="H165" s="1"/>
  <c r="F167"/>
  <c r="H167" s="1"/>
  <c r="F162" i="5"/>
  <c r="H162" s="1"/>
  <c r="F161"/>
  <c r="H161" s="1"/>
  <c r="F160"/>
  <c r="H160" s="1"/>
  <c r="F159"/>
  <c r="L167" i="3"/>
  <c r="J167" s="1"/>
  <c r="G168" i="6" l="1"/>
  <c r="H168" s="1"/>
  <c r="H164"/>
  <c r="I164" s="1"/>
  <c r="I165" s="1"/>
  <c r="I166" s="1"/>
  <c r="I167" s="1"/>
  <c r="H159" i="5"/>
  <c r="I159" s="1"/>
  <c r="I160" s="1"/>
  <c r="I161" s="1"/>
  <c r="I162" s="1"/>
  <c r="G163"/>
  <c r="H163" s="1"/>
  <c r="K74" i="4"/>
  <c r="J74" s="1"/>
  <c r="F168" i="3"/>
  <c r="F75" i="4" l="1"/>
  <c r="H75" s="1"/>
  <c r="I75" s="1"/>
  <c r="L168" i="6"/>
  <c r="J168" s="1"/>
  <c r="K163" i="5"/>
  <c r="J163" s="1"/>
  <c r="H168" i="3"/>
  <c r="I168" s="1"/>
  <c r="G169"/>
  <c r="H169" s="1"/>
  <c r="G76" i="4" l="1"/>
  <c r="H76" s="1"/>
  <c r="K76" s="1"/>
  <c r="J76" s="1"/>
  <c r="F80" s="1"/>
  <c r="H80" s="1"/>
  <c r="F171" i="6"/>
  <c r="H171" s="1"/>
  <c r="F170"/>
  <c r="H170" s="1"/>
  <c r="F169"/>
  <c r="F166" i="5"/>
  <c r="H166" s="1"/>
  <c r="F165"/>
  <c r="H165" s="1"/>
  <c r="F164"/>
  <c r="F78" i="4"/>
  <c r="H78" s="1"/>
  <c r="F77"/>
  <c r="L169" i="3"/>
  <c r="J169" s="1"/>
  <c r="F79" i="4" l="1"/>
  <c r="H79" s="1"/>
  <c r="G172" i="6"/>
  <c r="H172" s="1"/>
  <c r="H169"/>
  <c r="I169" s="1"/>
  <c r="I170" s="1"/>
  <c r="I171" s="1"/>
  <c r="G167" i="5"/>
  <c r="H167" s="1"/>
  <c r="H164"/>
  <c r="I164" s="1"/>
  <c r="I165" s="1"/>
  <c r="I166" s="1"/>
  <c r="H77" i="4"/>
  <c r="I77" s="1"/>
  <c r="I78" s="1"/>
  <c r="F170" i="3"/>
  <c r="F171"/>
  <c r="H171" s="1"/>
  <c r="F172"/>
  <c r="H172" s="1"/>
  <c r="I79" i="4" l="1"/>
  <c r="I80" s="1"/>
  <c r="G81"/>
  <c r="H81" s="1"/>
  <c r="K81" s="1"/>
  <c r="J81" s="1"/>
  <c r="K172" i="6"/>
  <c r="J172" s="1"/>
  <c r="L167" i="5"/>
  <c r="J167" s="1"/>
  <c r="H170" i="3"/>
  <c r="I170" s="1"/>
  <c r="I171" s="1"/>
  <c r="I172" s="1"/>
  <c r="G173"/>
  <c r="H173" s="1"/>
  <c r="F173" i="6" l="1"/>
  <c r="F168" i="5"/>
  <c r="F83" i="4"/>
  <c r="H83" s="1"/>
  <c r="F82"/>
  <c r="F84"/>
  <c r="H84" s="1"/>
  <c r="L173" i="3"/>
  <c r="J173" s="1"/>
  <c r="H173" i="6" l="1"/>
  <c r="I173" s="1"/>
  <c r="G174"/>
  <c r="H174" s="1"/>
  <c r="H168" i="5"/>
  <c r="I168" s="1"/>
  <c r="G169"/>
  <c r="H169" s="1"/>
  <c r="G85" i="4"/>
  <c r="H85" s="1"/>
  <c r="K85" s="1"/>
  <c r="J85" s="1"/>
  <c r="H82"/>
  <c r="I82" s="1"/>
  <c r="I83" s="1"/>
  <c r="I84" s="1"/>
  <c r="F175" i="3"/>
  <c r="H175" s="1"/>
  <c r="F174"/>
  <c r="L174" i="6" l="1"/>
  <c r="J174" s="1"/>
  <c r="L169" i="5"/>
  <c r="J169" s="1"/>
  <c r="H174" i="3"/>
  <c r="I174" s="1"/>
  <c r="I175" s="1"/>
  <c r="G176"/>
  <c r="H176" s="1"/>
  <c r="F175" i="6" l="1"/>
  <c r="F172" i="5"/>
  <c r="H172" s="1"/>
  <c r="F171"/>
  <c r="H171" s="1"/>
  <c r="F170"/>
  <c r="F86" i="4"/>
  <c r="L176" i="3"/>
  <c r="J176" s="1"/>
  <c r="G176" i="6" l="1"/>
  <c r="H176" s="1"/>
  <c r="L176" s="1"/>
  <c r="J176" s="1"/>
  <c r="H175"/>
  <c r="I175" s="1"/>
  <c r="G173" i="5"/>
  <c r="H173" s="1"/>
  <c r="H170"/>
  <c r="I170" s="1"/>
  <c r="I171" s="1"/>
  <c r="I172" s="1"/>
  <c r="G87" i="4"/>
  <c r="H87" s="1"/>
  <c r="K87" s="1"/>
  <c r="J87" s="1"/>
  <c r="H86"/>
  <c r="I86" s="1"/>
  <c r="F179" i="3"/>
  <c r="H179" s="1"/>
  <c r="F178"/>
  <c r="H178" s="1"/>
  <c r="F177"/>
  <c r="F178" i="6" l="1"/>
  <c r="H178" s="1"/>
  <c r="F180"/>
  <c r="H180" s="1"/>
  <c r="F177"/>
  <c r="F179"/>
  <c r="H179" s="1"/>
  <c r="L173" i="5"/>
  <c r="J173" s="1"/>
  <c r="G180" i="3"/>
  <c r="H180" s="1"/>
  <c r="H177"/>
  <c r="I177" s="1"/>
  <c r="I178" s="1"/>
  <c r="I179" s="1"/>
  <c r="H177" i="6" l="1"/>
  <c r="I177" s="1"/>
  <c r="I178" s="1"/>
  <c r="I179" s="1"/>
  <c r="I180" s="1"/>
  <c r="G181"/>
  <c r="H181" s="1"/>
  <c r="F174" i="5"/>
  <c r="F175"/>
  <c r="H175" s="1"/>
  <c r="F89" i="4"/>
  <c r="H89" s="1"/>
  <c r="F88"/>
  <c r="F90"/>
  <c r="H90" s="1"/>
  <c r="L180" i="3"/>
  <c r="J180" s="1"/>
  <c r="L181" i="6" l="1"/>
  <c r="J181" s="1"/>
  <c r="H174" i="5"/>
  <c r="I174" s="1"/>
  <c r="I175" s="1"/>
  <c r="G176"/>
  <c r="H176" s="1"/>
  <c r="G91" i="4"/>
  <c r="H91" s="1"/>
  <c r="H88"/>
  <c r="I88" s="1"/>
  <c r="I89" s="1"/>
  <c r="I90" s="1"/>
  <c r="F182" i="3"/>
  <c r="H182" s="1"/>
  <c r="F181"/>
  <c r="F183" i="6" l="1"/>
  <c r="H183" s="1"/>
  <c r="F182"/>
  <c r="L176" i="5"/>
  <c r="J176" s="1"/>
  <c r="F178" s="1"/>
  <c r="H178" s="1"/>
  <c r="L91" i="4"/>
  <c r="J91" s="1"/>
  <c r="G183" i="3"/>
  <c r="H183" s="1"/>
  <c r="L183" s="1"/>
  <c r="J183" s="1"/>
  <c r="H181"/>
  <c r="I181" s="1"/>
  <c r="I182" s="1"/>
  <c r="H182" i="6" l="1"/>
  <c r="I182" s="1"/>
  <c r="I183" s="1"/>
  <c r="G184"/>
  <c r="H184" s="1"/>
  <c r="F177" i="5"/>
  <c r="H177" s="1"/>
  <c r="I177" s="1"/>
  <c r="I178" s="1"/>
  <c r="F179"/>
  <c r="H179" s="1"/>
  <c r="F93" i="4"/>
  <c r="H93" s="1"/>
  <c r="F92"/>
  <c r="F185" i="3"/>
  <c r="H185" s="1"/>
  <c r="F184"/>
  <c r="L184" i="6" l="1"/>
  <c r="J184" s="1"/>
  <c r="G180" i="5"/>
  <c r="H180" s="1"/>
  <c r="I179"/>
  <c r="G94" i="4"/>
  <c r="H94" s="1"/>
  <c r="H92"/>
  <c r="I92" s="1"/>
  <c r="I93" s="1"/>
  <c r="H184" i="3"/>
  <c r="I184" s="1"/>
  <c r="I185" s="1"/>
  <c r="G186"/>
  <c r="H186" s="1"/>
  <c r="F185" i="6" l="1"/>
  <c r="L180" i="5"/>
  <c r="J180" s="1"/>
  <c r="F182" s="1"/>
  <c r="H182" s="1"/>
  <c r="L94" i="4"/>
  <c r="J94" s="1"/>
  <c r="L186" i="3"/>
  <c r="J186" s="1"/>
  <c r="H185" i="6" l="1"/>
  <c r="I185" s="1"/>
  <c r="G186"/>
  <c r="H186" s="1"/>
  <c r="F181" i="5"/>
  <c r="G183" s="1"/>
  <c r="H183" s="1"/>
  <c r="F95" i="4"/>
  <c r="F96"/>
  <c r="H96" s="1"/>
  <c r="F97"/>
  <c r="H97" s="1"/>
  <c r="F189" i="3"/>
  <c r="H189" s="1"/>
  <c r="F188"/>
  <c r="H188" s="1"/>
  <c r="F187"/>
  <c r="L186" i="6" l="1"/>
  <c r="J186" s="1"/>
  <c r="H181" i="5"/>
  <c r="I181" s="1"/>
  <c r="I182" s="1"/>
  <c r="L183" s="1"/>
  <c r="J183" s="1"/>
  <c r="G98" i="4"/>
  <c r="H98" s="1"/>
  <c r="H95"/>
  <c r="I95" s="1"/>
  <c r="I96" s="1"/>
  <c r="I97" s="1"/>
  <c r="H187" i="3"/>
  <c r="I187" s="1"/>
  <c r="I188" s="1"/>
  <c r="I189" s="1"/>
  <c r="G190"/>
  <c r="H190" s="1"/>
  <c r="F187" i="6" l="1"/>
  <c r="F188"/>
  <c r="H188" s="1"/>
  <c r="F185" i="5"/>
  <c r="H185" s="1"/>
  <c r="F184"/>
  <c r="L98" i="4"/>
  <c r="J98" s="1"/>
  <c r="K190" i="3"/>
  <c r="J190" s="1"/>
  <c r="I188" i="6" l="1"/>
  <c r="G189"/>
  <c r="H189" s="1"/>
  <c r="H187"/>
  <c r="I187" s="1"/>
  <c r="H184" i="5"/>
  <c r="I184" s="1"/>
  <c r="I185" s="1"/>
  <c r="G186"/>
  <c r="H186" s="1"/>
  <c r="F100" i="4"/>
  <c r="H100" s="1"/>
  <c r="F99"/>
  <c r="F193" i="3"/>
  <c r="H193" s="1"/>
  <c r="F191"/>
  <c r="F192"/>
  <c r="H192" s="1"/>
  <c r="L189" i="6" l="1"/>
  <c r="J189" s="1"/>
  <c r="L186" i="5"/>
  <c r="J186" s="1"/>
  <c r="G101" i="4"/>
  <c r="H101" s="1"/>
  <c r="H99"/>
  <c r="I99" s="1"/>
  <c r="I100" s="1"/>
  <c r="H191" i="3"/>
  <c r="I191" s="1"/>
  <c r="I192" s="1"/>
  <c r="I193" s="1"/>
  <c r="I194" s="1"/>
  <c r="F194"/>
  <c r="G195" s="1"/>
  <c r="H195" s="1"/>
  <c r="F190" i="6" l="1"/>
  <c r="F189" i="5"/>
  <c r="H189" s="1"/>
  <c r="F188"/>
  <c r="H188" s="1"/>
  <c r="F187"/>
  <c r="L101" i="4"/>
  <c r="J101" s="1"/>
  <c r="K195" i="3"/>
  <c r="J195" s="1"/>
  <c r="H190" i="6" l="1"/>
  <c r="I190" s="1"/>
  <c r="G191"/>
  <c r="H191" s="1"/>
  <c r="G190" i="5"/>
  <c r="H190" s="1"/>
  <c r="H187"/>
  <c r="I187" s="1"/>
  <c r="I188" s="1"/>
  <c r="I189" s="1"/>
  <c r="F103" i="4"/>
  <c r="H103" s="1"/>
  <c r="F102"/>
  <c r="F196" i="3"/>
  <c r="F198"/>
  <c r="H198" s="1"/>
  <c r="F197"/>
  <c r="H197" s="1"/>
  <c r="F199"/>
  <c r="H199" s="1"/>
  <c r="L191" i="6" l="1"/>
  <c r="J191" s="1"/>
  <c r="K190" i="5"/>
  <c r="J190" s="1"/>
  <c r="H102" i="4"/>
  <c r="I102" s="1"/>
  <c r="I103" s="1"/>
  <c r="G104"/>
  <c r="H104" s="1"/>
  <c r="H196" i="3"/>
  <c r="I196" s="1"/>
  <c r="I197" s="1"/>
  <c r="I198" s="1"/>
  <c r="I199" s="1"/>
  <c r="G200"/>
  <c r="H200" s="1"/>
  <c r="F193" i="6" l="1"/>
  <c r="H193" s="1"/>
  <c r="F194"/>
  <c r="H194" s="1"/>
  <c r="F192"/>
  <c r="F191" i="5"/>
  <c r="F192"/>
  <c r="H192" s="1"/>
  <c r="F193"/>
  <c r="H193" s="1"/>
  <c r="L104" i="4"/>
  <c r="J104" s="1"/>
  <c r="F107" s="1"/>
  <c r="H107" s="1"/>
  <c r="K200" i="3"/>
  <c r="J200" s="1"/>
  <c r="F195" i="6" l="1"/>
  <c r="H195" s="1"/>
  <c r="H192"/>
  <c r="I192" s="1"/>
  <c r="I193" s="1"/>
  <c r="I194" s="1"/>
  <c r="F194" i="5"/>
  <c r="H194" s="1"/>
  <c r="H191"/>
  <c r="I191" s="1"/>
  <c r="I192" s="1"/>
  <c r="I193" s="1"/>
  <c r="F106" i="4"/>
  <c r="H106" s="1"/>
  <c r="F105"/>
  <c r="H105" s="1"/>
  <c r="I105" s="1"/>
  <c r="F202" i="3"/>
  <c r="H202" s="1"/>
  <c r="F203"/>
  <c r="H203" s="1"/>
  <c r="F201"/>
  <c r="G197" i="6" l="1"/>
  <c r="H197" s="1"/>
  <c r="K197" s="1"/>
  <c r="J197" s="1"/>
  <c r="I195"/>
  <c r="I196" s="1"/>
  <c r="G195" i="5"/>
  <c r="H195" s="1"/>
  <c r="I194"/>
  <c r="I106" i="4"/>
  <c r="I107" s="1"/>
  <c r="G108"/>
  <c r="H108" s="1"/>
  <c r="H201" i="3"/>
  <c r="I201" s="1"/>
  <c r="I202" s="1"/>
  <c r="I203" s="1"/>
  <c r="F204"/>
  <c r="H204" s="1"/>
  <c r="F199" i="6" l="1"/>
  <c r="H199" s="1"/>
  <c r="F198"/>
  <c r="K195" i="5"/>
  <c r="J195" s="1"/>
  <c r="F197" s="1"/>
  <c r="H197" s="1"/>
  <c r="K108" i="4"/>
  <c r="J108" s="1"/>
  <c r="I204" i="3"/>
  <c r="G206"/>
  <c r="H206" s="1"/>
  <c r="F110" i="4" l="1"/>
  <c r="H110" s="1"/>
  <c r="F112"/>
  <c r="H112" s="1"/>
  <c r="H198" i="6"/>
  <c r="I198" s="1"/>
  <c r="I199" s="1"/>
  <c r="G200"/>
  <c r="H200" s="1"/>
  <c r="F198" i="5"/>
  <c r="H198" s="1"/>
  <c r="F196"/>
  <c r="H196" s="1"/>
  <c r="I196" s="1"/>
  <c r="I197" s="1"/>
  <c r="F199"/>
  <c r="H199" s="1"/>
  <c r="K206" i="3"/>
  <c r="J206" s="1"/>
  <c r="F209" s="1"/>
  <c r="H209" s="1"/>
  <c r="F109" i="4"/>
  <c r="H109" s="1"/>
  <c r="I109" s="1"/>
  <c r="I110" s="1"/>
  <c r="F111"/>
  <c r="H111" s="1"/>
  <c r="F207" i="3"/>
  <c r="F208"/>
  <c r="H208" s="1"/>
  <c r="K200" i="6" l="1"/>
  <c r="J200" s="1"/>
  <c r="I198" i="5"/>
  <c r="I199" s="1"/>
  <c r="G200"/>
  <c r="H200" s="1"/>
  <c r="I111" i="4"/>
  <c r="I112" s="1"/>
  <c r="G113"/>
  <c r="H113" s="1"/>
  <c r="H207" i="3"/>
  <c r="I207" s="1"/>
  <c r="I208" s="1"/>
  <c r="I209" s="1"/>
  <c r="G210"/>
  <c r="H210" s="1"/>
  <c r="F204" i="6" l="1"/>
  <c r="H204" s="1"/>
  <c r="F202"/>
  <c r="H202" s="1"/>
  <c r="F203"/>
  <c r="H203" s="1"/>
  <c r="F201"/>
  <c r="K200" i="5"/>
  <c r="J200" s="1"/>
  <c r="F202" s="1"/>
  <c r="H202" s="1"/>
  <c r="K113" i="4"/>
  <c r="J113" s="1"/>
  <c r="F115" s="1"/>
  <c r="H115" s="1"/>
  <c r="K210" i="3"/>
  <c r="J210" s="1"/>
  <c r="H201" i="6" l="1"/>
  <c r="I201" s="1"/>
  <c r="I202" s="1"/>
  <c r="I203" s="1"/>
  <c r="I204" s="1"/>
  <c r="G205"/>
  <c r="H205" s="1"/>
  <c r="F201" i="5"/>
  <c r="H201" s="1"/>
  <c r="I201" s="1"/>
  <c r="I202" s="1"/>
  <c r="F203"/>
  <c r="H203" s="1"/>
  <c r="F116" i="4"/>
  <c r="H116" s="1"/>
  <c r="F117"/>
  <c r="H117" s="1"/>
  <c r="F114"/>
  <c r="H114" s="1"/>
  <c r="I114" s="1"/>
  <c r="I115" s="1"/>
  <c r="F211" i="3"/>
  <c r="F212"/>
  <c r="H212" s="1"/>
  <c r="L205" i="6" l="1"/>
  <c r="J205" s="1"/>
  <c r="I203" i="5"/>
  <c r="F204"/>
  <c r="H204" s="1"/>
  <c r="I116" i="4"/>
  <c r="I117" s="1"/>
  <c r="G118"/>
  <c r="H118" s="1"/>
  <c r="H211" i="3"/>
  <c r="I211" s="1"/>
  <c r="I212" s="1"/>
  <c r="G213"/>
  <c r="H213" s="1"/>
  <c r="F207" i="6" l="1"/>
  <c r="H207" s="1"/>
  <c r="F208"/>
  <c r="H208" s="1"/>
  <c r="F206"/>
  <c r="I204" i="5"/>
  <c r="G206"/>
  <c r="H206" s="1"/>
  <c r="K118" i="4"/>
  <c r="J118" s="1"/>
  <c r="F121" s="1"/>
  <c r="H121" s="1"/>
  <c r="L213" i="3"/>
  <c r="J213" s="1"/>
  <c r="G209" i="6" l="1"/>
  <c r="H209" s="1"/>
  <c r="H206"/>
  <c r="I206" s="1"/>
  <c r="I207" s="1"/>
  <c r="I208" s="1"/>
  <c r="K206" i="5"/>
  <c r="J206" s="1"/>
  <c r="F208" s="1"/>
  <c r="H208" s="1"/>
  <c r="F120" i="4"/>
  <c r="H120" s="1"/>
  <c r="F119"/>
  <c r="F215" i="3"/>
  <c r="H215" s="1"/>
  <c r="F214"/>
  <c r="F216"/>
  <c r="H216" s="1"/>
  <c r="L209" i="6" l="1"/>
  <c r="J209" s="1"/>
  <c r="F209" i="5"/>
  <c r="H209" s="1"/>
  <c r="F207"/>
  <c r="H207" s="1"/>
  <c r="I207" s="1"/>
  <c r="I208" s="1"/>
  <c r="I209" s="1"/>
  <c r="F122" i="4"/>
  <c r="H122" s="1"/>
  <c r="H119"/>
  <c r="I119" s="1"/>
  <c r="I120" s="1"/>
  <c r="I121" s="1"/>
  <c r="H214" i="3"/>
  <c r="I214" s="1"/>
  <c r="I215" s="1"/>
  <c r="I216" s="1"/>
  <c r="F217"/>
  <c r="H217" s="1"/>
  <c r="F210" i="6" l="1"/>
  <c r="F212"/>
  <c r="H212" s="1"/>
  <c r="F211"/>
  <c r="H211" s="1"/>
  <c r="G210" i="5"/>
  <c r="H210" s="1"/>
  <c r="K210"/>
  <c r="J210" s="1"/>
  <c r="F211" s="1"/>
  <c r="G220" i="3"/>
  <c r="H220" s="1"/>
  <c r="L220" s="1"/>
  <c r="J220" s="1"/>
  <c r="I122" i="4"/>
  <c r="G124"/>
  <c r="H124" s="1"/>
  <c r="I217" i="3"/>
  <c r="G213" i="6" l="1"/>
  <c r="H213" s="1"/>
  <c r="H210"/>
  <c r="I210" s="1"/>
  <c r="I211" s="1"/>
  <c r="I212" s="1"/>
  <c r="F212" i="5"/>
  <c r="H212" s="1"/>
  <c r="H211"/>
  <c r="I211" s="1"/>
  <c r="K124" i="4"/>
  <c r="J124" s="1"/>
  <c r="F223" i="3"/>
  <c r="H223" s="1"/>
  <c r="F221"/>
  <c r="F222"/>
  <c r="H222" s="1"/>
  <c r="F127" i="4" l="1"/>
  <c r="H127" s="1"/>
  <c r="K213" i="6"/>
  <c r="G213" i="5"/>
  <c r="H213" s="1"/>
  <c r="I212"/>
  <c r="F125" i="4"/>
  <c r="H125" s="1"/>
  <c r="I125" s="1"/>
  <c r="F126"/>
  <c r="H126" s="1"/>
  <c r="F224" i="3"/>
  <c r="H224" s="1"/>
  <c r="I224" s="1"/>
  <c r="H221"/>
  <c r="I221" s="1"/>
  <c r="I222" s="1"/>
  <c r="I223" s="1"/>
  <c r="K216" i="6" l="1"/>
  <c r="J213"/>
  <c r="L213" i="5"/>
  <c r="J213" s="1"/>
  <c r="F216" s="1"/>
  <c r="H216" s="1"/>
  <c r="I126" i="4"/>
  <c r="I127" s="1"/>
  <c r="G128"/>
  <c r="H128" s="1"/>
  <c r="G225" i="3"/>
  <c r="H225" s="1"/>
  <c r="L225" s="1"/>
  <c r="J225" s="1"/>
  <c r="L128" i="4" l="1"/>
  <c r="J128" s="1"/>
  <c r="F214" i="6"/>
  <c r="F214" i="5"/>
  <c r="F215"/>
  <c r="H215" s="1"/>
  <c r="F129" i="4"/>
  <c r="H129" s="1"/>
  <c r="I129" s="1"/>
  <c r="F227" i="3"/>
  <c r="H227" s="1"/>
  <c r="F226"/>
  <c r="F228"/>
  <c r="H228" s="1"/>
  <c r="G215" i="6" l="1"/>
  <c r="H215" s="1"/>
  <c r="L215" s="1"/>
  <c r="H214"/>
  <c r="I214" s="1"/>
  <c r="F217" i="5"/>
  <c r="H217" s="1"/>
  <c r="H214"/>
  <c r="I214" s="1"/>
  <c r="I215" s="1"/>
  <c r="I216" s="1"/>
  <c r="F130" i="4"/>
  <c r="H130" s="1"/>
  <c r="I130" s="1"/>
  <c r="H226" i="3"/>
  <c r="I226" s="1"/>
  <c r="I227" s="1"/>
  <c r="I228" s="1"/>
  <c r="G229"/>
  <c r="H229" s="1"/>
  <c r="L216" i="6" l="1"/>
  <c r="J215"/>
  <c r="I217" i="5"/>
  <c r="G220"/>
  <c r="H220" s="1"/>
  <c r="L220" s="1"/>
  <c r="J220" s="1"/>
  <c r="F221" s="1"/>
  <c r="H221" s="1"/>
  <c r="I221" s="1"/>
  <c r="G131" i="4"/>
  <c r="H131" s="1"/>
  <c r="L131" s="1"/>
  <c r="J131" s="1"/>
  <c r="F134" s="1"/>
  <c r="H134" s="1"/>
  <c r="L229" i="3"/>
  <c r="J229" s="1"/>
  <c r="G221" i="6" l="1"/>
  <c r="G219"/>
  <c r="F222" i="5"/>
  <c r="H222" s="1"/>
  <c r="I222" s="1"/>
  <c r="F223"/>
  <c r="H223" s="1"/>
  <c r="F133" i="4"/>
  <c r="H133" s="1"/>
  <c r="F132"/>
  <c r="H132" s="1"/>
  <c r="I132" s="1"/>
  <c r="F230" i="3"/>
  <c r="F224" i="5" l="1"/>
  <c r="H224" s="1"/>
  <c r="I224" s="1"/>
  <c r="I223"/>
  <c r="G225"/>
  <c r="H225" s="1"/>
  <c r="I133" i="4"/>
  <c r="I134" s="1"/>
  <c r="F135"/>
  <c r="H135" s="1"/>
  <c r="H230" i="3"/>
  <c r="I230" s="1"/>
  <c r="G231"/>
  <c r="H231" s="1"/>
  <c r="L225" i="5" l="1"/>
  <c r="J225" s="1"/>
  <c r="F227" s="1"/>
  <c r="H227" s="1"/>
  <c r="I135" i="4"/>
  <c r="G138"/>
  <c r="H138" s="1"/>
  <c r="K231" i="3"/>
  <c r="J231" s="1"/>
  <c r="F226" i="5" l="1"/>
  <c r="H226" s="1"/>
  <c r="I226" s="1"/>
  <c r="I227" s="1"/>
  <c r="F228"/>
  <c r="H228" s="1"/>
  <c r="L138" i="4"/>
  <c r="J138" s="1"/>
  <c r="F141" s="1"/>
  <c r="H141" s="1"/>
  <c r="F233" i="3"/>
  <c r="H233" s="1"/>
  <c r="F234"/>
  <c r="H234" s="1"/>
  <c r="F232"/>
  <c r="I228" i="5" l="1"/>
  <c r="G229"/>
  <c r="H229" s="1"/>
  <c r="F140" i="4"/>
  <c r="H140" s="1"/>
  <c r="F139"/>
  <c r="H139" s="1"/>
  <c r="I139" s="1"/>
  <c r="H232" i="3"/>
  <c r="I232" s="1"/>
  <c r="I233" s="1"/>
  <c r="I234" s="1"/>
  <c r="G235"/>
  <c r="H235" s="1"/>
  <c r="L229" i="5" l="1"/>
  <c r="J229" s="1"/>
  <c r="F230" s="1"/>
  <c r="G231" s="1"/>
  <c r="H231" s="1"/>
  <c r="I140" i="4"/>
  <c r="I141" s="1"/>
  <c r="F142"/>
  <c r="H142" s="1"/>
  <c r="K235" i="3"/>
  <c r="J235" s="1"/>
  <c r="H230" i="5" l="1"/>
  <c r="I230" s="1"/>
  <c r="K231" s="1"/>
  <c r="J231" s="1"/>
  <c r="I142" i="4"/>
  <c r="G143"/>
  <c r="H143" s="1"/>
  <c r="F236" i="3"/>
  <c r="F237"/>
  <c r="H237" s="1"/>
  <c r="F238"/>
  <c r="H238" s="1"/>
  <c r="F232" i="5" l="1"/>
  <c r="F234"/>
  <c r="H234" s="1"/>
  <c r="F233"/>
  <c r="H233" s="1"/>
  <c r="L143" i="4"/>
  <c r="J143" s="1"/>
  <c r="I237" i="3"/>
  <c r="I238" s="1"/>
  <c r="G239"/>
  <c r="H239" s="1"/>
  <c r="H236"/>
  <c r="I236" s="1"/>
  <c r="F145" i="4" l="1"/>
  <c r="H145" s="1"/>
  <c r="G235" i="5"/>
  <c r="H235" s="1"/>
  <c r="H232"/>
  <c r="I232" s="1"/>
  <c r="I233" s="1"/>
  <c r="I234" s="1"/>
  <c r="F144" i="4"/>
  <c r="H144" s="1"/>
  <c r="I144" s="1"/>
  <c r="I145" s="1"/>
  <c r="F146"/>
  <c r="H146" s="1"/>
  <c r="K239" i="3"/>
  <c r="J239" s="1"/>
  <c r="K235" i="5" l="1"/>
  <c r="J235" s="1"/>
  <c r="I146" i="4"/>
  <c r="G147"/>
  <c r="H147" s="1"/>
  <c r="F240" i="3"/>
  <c r="K147" i="4" l="1"/>
  <c r="J147" s="1"/>
  <c r="F236" i="5"/>
  <c r="F237"/>
  <c r="H237" s="1"/>
  <c r="F238"/>
  <c r="H238" s="1"/>
  <c r="F148" i="4"/>
  <c r="H148" s="1"/>
  <c r="I148" s="1"/>
  <c r="H240" i="3"/>
  <c r="I240" s="1"/>
  <c r="G241"/>
  <c r="H241" s="1"/>
  <c r="G239" i="5" l="1"/>
  <c r="H239" s="1"/>
  <c r="H236"/>
  <c r="I236" s="1"/>
  <c r="I237" s="1"/>
  <c r="I238" s="1"/>
  <c r="G149" i="4"/>
  <c r="H149" s="1"/>
  <c r="K149" s="1"/>
  <c r="J149" s="1"/>
  <c r="F152" s="1"/>
  <c r="H152" s="1"/>
  <c r="L241" i="3"/>
  <c r="J241" s="1"/>
  <c r="K239" i="5" l="1"/>
  <c r="J239" s="1"/>
  <c r="F150" i="4"/>
  <c r="H150" s="1"/>
  <c r="I150" s="1"/>
  <c r="F151"/>
  <c r="H151" s="1"/>
  <c r="F243" i="3"/>
  <c r="H243" s="1"/>
  <c r="F242"/>
  <c r="F244"/>
  <c r="H244" s="1"/>
  <c r="F240" i="5" l="1"/>
  <c r="I151" i="4"/>
  <c r="I152" s="1"/>
  <c r="G153"/>
  <c r="H153" s="1"/>
  <c r="G245" i="3"/>
  <c r="H245" s="1"/>
  <c r="H242"/>
  <c r="I242" s="1"/>
  <c r="I243" s="1"/>
  <c r="I244" s="1"/>
  <c r="G241" i="5" l="1"/>
  <c r="H241" s="1"/>
  <c r="H240"/>
  <c r="I240" s="1"/>
  <c r="K153" i="4"/>
  <c r="J153" s="1"/>
  <c r="F156" s="1"/>
  <c r="H156" s="1"/>
  <c r="K245" i="3"/>
  <c r="J245" s="1"/>
  <c r="L241" i="5" l="1"/>
  <c r="J241" s="1"/>
  <c r="F244" s="1"/>
  <c r="H244" s="1"/>
  <c r="F155" i="4"/>
  <c r="H155" s="1"/>
  <c r="F154"/>
  <c r="H154" s="1"/>
  <c r="I154" s="1"/>
  <c r="F248" i="3"/>
  <c r="H248" s="1"/>
  <c r="F246"/>
  <c r="F249"/>
  <c r="H249" s="1"/>
  <c r="F247"/>
  <c r="H247" s="1"/>
  <c r="F243" i="5" l="1"/>
  <c r="H243" s="1"/>
  <c r="F242"/>
  <c r="H242" s="1"/>
  <c r="I242" s="1"/>
  <c r="I155" i="4"/>
  <c r="I156" s="1"/>
  <c r="G157"/>
  <c r="H157" s="1"/>
  <c r="H246" i="3"/>
  <c r="I246" s="1"/>
  <c r="I247" s="1"/>
  <c r="I248" s="1"/>
  <c r="I249" s="1"/>
  <c r="G250"/>
  <c r="H250" s="1"/>
  <c r="I243" i="5" l="1"/>
  <c r="I244" s="1"/>
  <c r="G245"/>
  <c r="H245" s="1"/>
  <c r="K157" i="4"/>
  <c r="J157" s="1"/>
  <c r="F158" s="1"/>
  <c r="H158" s="1"/>
  <c r="I158" s="1"/>
  <c r="L250" i="3"/>
  <c r="J250" s="1"/>
  <c r="K245" i="5" l="1"/>
  <c r="J245" s="1"/>
  <c r="F246" s="1"/>
  <c r="G159" i="4"/>
  <c r="H159" s="1"/>
  <c r="L159" s="1"/>
  <c r="J159" s="1"/>
  <c r="F251" i="3"/>
  <c r="F252"/>
  <c r="H252" s="1"/>
  <c r="F253"/>
  <c r="H253" s="1"/>
  <c r="F249" i="5" l="1"/>
  <c r="H249" s="1"/>
  <c r="F248"/>
  <c r="H248" s="1"/>
  <c r="F247"/>
  <c r="H247" s="1"/>
  <c r="H246"/>
  <c r="I246" s="1"/>
  <c r="F161" i="4"/>
  <c r="H161" s="1"/>
  <c r="F160"/>
  <c r="F162"/>
  <c r="H162" s="1"/>
  <c r="G254" i="3"/>
  <c r="H254" s="1"/>
  <c r="H251"/>
  <c r="I251" s="1"/>
  <c r="I252" s="1"/>
  <c r="I253" s="1"/>
  <c r="G250" i="5" l="1"/>
  <c r="H250" s="1"/>
  <c r="I247"/>
  <c r="I248" s="1"/>
  <c r="I249" s="1"/>
  <c r="L254" i="3"/>
  <c r="J254" s="1"/>
  <c r="G163" i="4"/>
  <c r="H163" s="1"/>
  <c r="H160"/>
  <c r="I160" s="1"/>
  <c r="I161" s="1"/>
  <c r="I162" s="1"/>
  <c r="L250" i="5" l="1"/>
  <c r="J250" s="1"/>
  <c r="F253" s="1"/>
  <c r="H253" s="1"/>
  <c r="F255" i="3"/>
  <c r="K163" i="4"/>
  <c r="J163" s="1"/>
  <c r="F252" i="5" l="1"/>
  <c r="H252" s="1"/>
  <c r="F251"/>
  <c r="H251" s="1"/>
  <c r="I251" s="1"/>
  <c r="H255" i="3"/>
  <c r="I255" s="1"/>
  <c r="G256"/>
  <c r="H256" s="1"/>
  <c r="F166" i="4"/>
  <c r="H166" s="1"/>
  <c r="F165"/>
  <c r="H165" s="1"/>
  <c r="F164"/>
  <c r="F167"/>
  <c r="H167" s="1"/>
  <c r="I252" i="5" l="1"/>
  <c r="I253" s="1"/>
  <c r="G254"/>
  <c r="H254" s="1"/>
  <c r="K256" i="3"/>
  <c r="J256" s="1"/>
  <c r="G168" i="4"/>
  <c r="H168" s="1"/>
  <c r="H164"/>
  <c r="I164" s="1"/>
  <c r="I165" s="1"/>
  <c r="I166" s="1"/>
  <c r="I167" s="1"/>
  <c r="L254" i="5" l="1"/>
  <c r="J254" s="1"/>
  <c r="F255" s="1"/>
  <c r="F257" i="3"/>
  <c r="L168" i="4"/>
  <c r="J168" s="1"/>
  <c r="H255" i="5" l="1"/>
  <c r="I255" s="1"/>
  <c r="G256"/>
  <c r="H256" s="1"/>
  <c r="G258" i="3"/>
  <c r="H258" s="1"/>
  <c r="L258" s="1"/>
  <c r="J258" s="1"/>
  <c r="H257"/>
  <c r="I257" s="1"/>
  <c r="F171" i="4"/>
  <c r="H171" s="1"/>
  <c r="F170"/>
  <c r="H170" s="1"/>
  <c r="F169"/>
  <c r="K256" i="5" l="1"/>
  <c r="J256" s="1"/>
  <c r="F260" i="3"/>
  <c r="H260" s="1"/>
  <c r="F261"/>
  <c r="H261" s="1"/>
  <c r="F262"/>
  <c r="H262" s="1"/>
  <c r="F259"/>
  <c r="H169" i="4"/>
  <c r="I169" s="1"/>
  <c r="I170" s="1"/>
  <c r="I171" s="1"/>
  <c r="G172"/>
  <c r="H172" s="1"/>
  <c r="K172" l="1"/>
  <c r="J172" s="1"/>
  <c r="F257" i="5"/>
  <c r="H259" i="3"/>
  <c r="I259" s="1"/>
  <c r="I260" s="1"/>
  <c r="I261" s="1"/>
  <c r="I262" s="1"/>
  <c r="G263"/>
  <c r="H263" s="1"/>
  <c r="G258" i="5" l="1"/>
  <c r="H258" s="1"/>
  <c r="H257"/>
  <c r="I257" s="1"/>
  <c r="L263" i="3"/>
  <c r="J263" s="1"/>
  <c r="F173" i="4"/>
  <c r="L258" i="5" l="1"/>
  <c r="J258" s="1"/>
  <c r="F262" s="1"/>
  <c r="H262" s="1"/>
  <c r="F265" i="3"/>
  <c r="H265" s="1"/>
  <c r="F264"/>
  <c r="H173" i="4"/>
  <c r="I173" s="1"/>
  <c r="G174"/>
  <c r="H174" s="1"/>
  <c r="F261" i="5" l="1"/>
  <c r="H261" s="1"/>
  <c r="F260"/>
  <c r="H260" s="1"/>
  <c r="F259"/>
  <c r="H259" s="1"/>
  <c r="I259" s="1"/>
  <c r="L174" i="4"/>
  <c r="J174" s="1"/>
  <c r="F175" s="1"/>
  <c r="H264" i="3"/>
  <c r="I264" s="1"/>
  <c r="I265" s="1"/>
  <c r="G266"/>
  <c r="H266" s="1"/>
  <c r="I260" i="5" l="1"/>
  <c r="I261" s="1"/>
  <c r="I262" s="1"/>
  <c r="G263"/>
  <c r="H263" s="1"/>
  <c r="L266" i="3"/>
  <c r="J266" s="1"/>
  <c r="G176" i="4"/>
  <c r="H176" s="1"/>
  <c r="H175"/>
  <c r="I175" s="1"/>
  <c r="L263" i="5" l="1"/>
  <c r="J263" s="1"/>
  <c r="F265" s="1"/>
  <c r="H265" s="1"/>
  <c r="F267" i="3"/>
  <c r="L176" i="4"/>
  <c r="J176" s="1"/>
  <c r="F264" i="5" l="1"/>
  <c r="G266" s="1"/>
  <c r="H266" s="1"/>
  <c r="G268" i="3"/>
  <c r="H268" s="1"/>
  <c r="K268" s="1"/>
  <c r="J268" s="1"/>
  <c r="H267"/>
  <c r="I267" s="1"/>
  <c r="F178" i="4"/>
  <c r="H178" s="1"/>
  <c r="F177"/>
  <c r="F180"/>
  <c r="H180" s="1"/>
  <c r="F179"/>
  <c r="H179" s="1"/>
  <c r="H264" i="5" l="1"/>
  <c r="I264" s="1"/>
  <c r="I265" s="1"/>
  <c r="L266" s="1"/>
  <c r="J266" s="1"/>
  <c r="F270" i="3"/>
  <c r="H270" s="1"/>
  <c r="F269"/>
  <c r="G181" i="4"/>
  <c r="H181" s="1"/>
  <c r="H177"/>
  <c r="I177" s="1"/>
  <c r="I178" s="1"/>
  <c r="I179" s="1"/>
  <c r="I180" s="1"/>
  <c r="F267" i="5" l="1"/>
  <c r="I270" i="3"/>
  <c r="G271"/>
  <c r="H271" s="1"/>
  <c r="L271" s="1"/>
  <c r="J271" s="1"/>
  <c r="H269"/>
  <c r="I269" s="1"/>
  <c r="L181" i="4"/>
  <c r="J181" s="1"/>
  <c r="G268" i="5" l="1"/>
  <c r="H268" s="1"/>
  <c r="H267"/>
  <c r="I267" s="1"/>
  <c r="F272" i="3"/>
  <c r="F183" i="4"/>
  <c r="H183" s="1"/>
  <c r="F182"/>
  <c r="K268" i="5" l="1"/>
  <c r="J268" s="1"/>
  <c r="H272" i="3"/>
  <c r="I272" s="1"/>
  <c r="G273"/>
  <c r="H273" s="1"/>
  <c r="H182" i="4"/>
  <c r="I182" s="1"/>
  <c r="I183" s="1"/>
  <c r="G184"/>
  <c r="H184" s="1"/>
  <c r="F270" i="5" l="1"/>
  <c r="H270" s="1"/>
  <c r="F269"/>
  <c r="L273" i="3"/>
  <c r="J273" s="1"/>
  <c r="L184" i="4"/>
  <c r="J184" s="1"/>
  <c r="H269" i="5" l="1"/>
  <c r="I269" s="1"/>
  <c r="I270" s="1"/>
  <c r="G271"/>
  <c r="H271" s="1"/>
  <c r="F275" i="3"/>
  <c r="H275" s="1"/>
  <c r="F276"/>
  <c r="H276" s="1"/>
  <c r="F277"/>
  <c r="H277" s="1"/>
  <c r="F274"/>
  <c r="F185" i="4"/>
  <c r="L271" i="5" l="1"/>
  <c r="J271" s="1"/>
  <c r="H274" i="3"/>
  <c r="I274" s="1"/>
  <c r="I275" s="1"/>
  <c r="I276" s="1"/>
  <c r="I277" s="1"/>
  <c r="I278" s="1"/>
  <c r="G279"/>
  <c r="H279" s="1"/>
  <c r="H185" i="4"/>
  <c r="I185" s="1"/>
  <c r="G186"/>
  <c r="H186" s="1"/>
  <c r="L186" l="1"/>
  <c r="J186" s="1"/>
  <c r="F187" s="1"/>
  <c r="F272" i="5"/>
  <c r="K279" i="3"/>
  <c r="J279" s="1"/>
  <c r="H272" i="5" l="1"/>
  <c r="I272" s="1"/>
  <c r="G273"/>
  <c r="H273" s="1"/>
  <c r="F188" i="4"/>
  <c r="H188" s="1"/>
  <c r="F281" i="3"/>
  <c r="H281" s="1"/>
  <c r="F280"/>
  <c r="H187" i="4"/>
  <c r="I187" s="1"/>
  <c r="L273" i="5" l="1"/>
  <c r="J273" s="1"/>
  <c r="I188" i="4"/>
  <c r="G189"/>
  <c r="H189" s="1"/>
  <c r="H280" i="3"/>
  <c r="I280" s="1"/>
  <c r="I281" s="1"/>
  <c r="G282"/>
  <c r="H282" s="1"/>
  <c r="F276" i="5" l="1"/>
  <c r="H276" s="1"/>
  <c r="F277"/>
  <c r="H277" s="1"/>
  <c r="F275"/>
  <c r="H275" s="1"/>
  <c r="F274"/>
  <c r="L282" i="3"/>
  <c r="J282" s="1"/>
  <c r="F285" s="1"/>
  <c r="H285" s="1"/>
  <c r="L189" i="4"/>
  <c r="J189" s="1"/>
  <c r="F190" s="1"/>
  <c r="G279" i="5" l="1"/>
  <c r="H279" s="1"/>
  <c r="H274"/>
  <c r="I274" s="1"/>
  <c r="I275" s="1"/>
  <c r="I276" s="1"/>
  <c r="I277" s="1"/>
  <c r="I278" s="1"/>
  <c r="F283" i="3"/>
  <c r="H283" s="1"/>
  <c r="I283" s="1"/>
  <c r="I284" s="1"/>
  <c r="I285" s="1"/>
  <c r="I286" s="1"/>
  <c r="F284"/>
  <c r="H284" s="1"/>
  <c r="F286"/>
  <c r="H286" s="1"/>
  <c r="G287"/>
  <c r="H287" s="1"/>
  <c r="H190" i="4"/>
  <c r="I190" s="1"/>
  <c r="G191"/>
  <c r="H191" s="1"/>
  <c r="K279" i="5" l="1"/>
  <c r="J279" s="1"/>
  <c r="L191" i="4"/>
  <c r="J191" s="1"/>
  <c r="F194" s="1"/>
  <c r="H194" s="1"/>
  <c r="K287" i="3"/>
  <c r="J287" s="1"/>
  <c r="F280" i="5" l="1"/>
  <c r="F281"/>
  <c r="H281" s="1"/>
  <c r="F193" i="4"/>
  <c r="H193" s="1"/>
  <c r="F192"/>
  <c r="F195" s="1"/>
  <c r="H195" s="1"/>
  <c r="F289" i="3"/>
  <c r="H289" s="1"/>
  <c r="F288"/>
  <c r="F290"/>
  <c r="H290" s="1"/>
  <c r="H280" i="5" l="1"/>
  <c r="I280" s="1"/>
  <c r="I281" s="1"/>
  <c r="G282"/>
  <c r="H282" s="1"/>
  <c r="G197" i="4"/>
  <c r="H197" s="1"/>
  <c r="H192"/>
  <c r="I192" s="1"/>
  <c r="I193" s="1"/>
  <c r="I194" s="1"/>
  <c r="I195" s="1"/>
  <c r="I196" s="1"/>
  <c r="H288" i="3"/>
  <c r="I288" s="1"/>
  <c r="I289" s="1"/>
  <c r="I290" s="1"/>
  <c r="G291"/>
  <c r="H291" s="1"/>
  <c r="L282" i="5" l="1"/>
  <c r="J282" s="1"/>
  <c r="K197" i="4"/>
  <c r="J197" s="1"/>
  <c r="K291" i="3"/>
  <c r="F198" i="4" l="1"/>
  <c r="H198" s="1"/>
  <c r="I198" s="1"/>
  <c r="F285" i="5"/>
  <c r="H285" s="1"/>
  <c r="F286"/>
  <c r="H286" s="1"/>
  <c r="F284"/>
  <c r="H284" s="1"/>
  <c r="F283"/>
  <c r="F199" i="4"/>
  <c r="H199" s="1"/>
  <c r="K298" i="3"/>
  <c r="J291"/>
  <c r="H283" i="5" l="1"/>
  <c r="I283" s="1"/>
  <c r="I284" s="1"/>
  <c r="I285" s="1"/>
  <c r="I286" s="1"/>
  <c r="G287"/>
  <c r="H287" s="1"/>
  <c r="I199" i="4"/>
  <c r="G200"/>
  <c r="H200" s="1"/>
  <c r="F294" i="3"/>
  <c r="H294" s="1"/>
  <c r="F292"/>
  <c r="F293"/>
  <c r="H293" s="1"/>
  <c r="K200" i="4" l="1"/>
  <c r="J200" s="1"/>
  <c r="K287" i="5"/>
  <c r="J287" s="1"/>
  <c r="H292" i="3"/>
  <c r="I292" s="1"/>
  <c r="I293" s="1"/>
  <c r="I294" s="1"/>
  <c r="G295"/>
  <c r="H295" s="1"/>
  <c r="F201" i="4" l="1"/>
  <c r="H201" s="1"/>
  <c r="I201" s="1"/>
  <c r="F290" i="5"/>
  <c r="H290" s="1"/>
  <c r="F289"/>
  <c r="H289" s="1"/>
  <c r="F288"/>
  <c r="F203" i="4"/>
  <c r="H203" s="1"/>
  <c r="F204"/>
  <c r="H204" s="1"/>
  <c r="F202"/>
  <c r="H202" s="1"/>
  <c r="L295" i="3"/>
  <c r="J295" s="1"/>
  <c r="I202" i="4" l="1"/>
  <c r="I203" s="1"/>
  <c r="I204" s="1"/>
  <c r="H288" i="5"/>
  <c r="I288" s="1"/>
  <c r="I289" s="1"/>
  <c r="I290" s="1"/>
  <c r="G291"/>
  <c r="H291" s="1"/>
  <c r="G205" i="4"/>
  <c r="H205" s="1"/>
  <c r="F296" i="3"/>
  <c r="L205" i="4" l="1"/>
  <c r="J205" s="1"/>
  <c r="K291" i="5"/>
  <c r="H296" i="3"/>
  <c r="I296" s="1"/>
  <c r="G297"/>
  <c r="H297" s="1"/>
  <c r="F207" i="4" l="1"/>
  <c r="H207" s="1"/>
  <c r="K298" i="5"/>
  <c r="J291"/>
  <c r="F206" i="4"/>
  <c r="F208"/>
  <c r="H208" s="1"/>
  <c r="L297" i="3"/>
  <c r="F292" i="5" l="1"/>
  <c r="F294"/>
  <c r="H294" s="1"/>
  <c r="F293"/>
  <c r="H293" s="1"/>
  <c r="H206" i="4"/>
  <c r="I206" s="1"/>
  <c r="I207" s="1"/>
  <c r="I208" s="1"/>
  <c r="G209"/>
  <c r="H209" s="1"/>
  <c r="L298" i="3"/>
  <c r="G301" s="1"/>
  <c r="J297"/>
  <c r="L209" i="4" l="1"/>
  <c r="J209" s="1"/>
  <c r="G295" i="5"/>
  <c r="H295" s="1"/>
  <c r="H292"/>
  <c r="I292" s="1"/>
  <c r="I293" s="1"/>
  <c r="I294" s="1"/>
  <c r="F9" i="1"/>
  <c r="F8"/>
  <c r="F5"/>
  <c r="F6" s="1"/>
  <c r="L295" i="5" l="1"/>
  <c r="J295" s="1"/>
  <c r="F296" l="1"/>
  <c r="F211" i="4"/>
  <c r="H211" s="1"/>
  <c r="F212"/>
  <c r="H212" s="1"/>
  <c r="F210"/>
  <c r="G297" i="5" l="1"/>
  <c r="H297" s="1"/>
  <c r="H296"/>
  <c r="I296" s="1"/>
  <c r="H210" i="4"/>
  <c r="I210" s="1"/>
  <c r="I211" s="1"/>
  <c r="I212" s="1"/>
  <c r="G213"/>
  <c r="H213" s="1"/>
  <c r="K213" l="1"/>
  <c r="L297" i="5"/>
  <c r="J297" s="1"/>
  <c r="K216" i="4" l="1"/>
  <c r="J213"/>
  <c r="F214" s="1"/>
  <c r="H214" s="1"/>
  <c r="I214" s="1"/>
  <c r="L298" i="5"/>
  <c r="G215" i="4" l="1"/>
  <c r="H215" s="1"/>
  <c r="L215" s="1"/>
  <c r="L216"/>
  <c r="D9" i="1" s="1"/>
  <c r="J215" i="4"/>
  <c r="G221" l="1"/>
  <c r="D5" i="1" s="1"/>
  <c r="D6" s="1"/>
  <c r="G219" i="4"/>
  <c r="D8" i="1" s="1"/>
</calcChain>
</file>

<file path=xl/sharedStrings.xml><?xml version="1.0" encoding="utf-8"?>
<sst xmlns="http://schemas.openxmlformats.org/spreadsheetml/2006/main" count="1127" uniqueCount="44">
  <si>
    <t>交易次数</t>
    <phoneticPr fontId="1" type="noConversion"/>
  </si>
  <si>
    <t>赢利金额</t>
    <phoneticPr fontId="1" type="noConversion"/>
  </si>
  <si>
    <t>盈亏比</t>
    <phoneticPr fontId="1" type="noConversion"/>
  </si>
  <si>
    <t>胜率</t>
    <phoneticPr fontId="1" type="noConversion"/>
  </si>
  <si>
    <t>年赢利率</t>
    <phoneticPr fontId="1" type="noConversion"/>
  </si>
  <si>
    <t>总赢利率</t>
    <phoneticPr fontId="1" type="noConversion"/>
  </si>
  <si>
    <t>2003-7-3至      2020-4-17</t>
    <phoneticPr fontId="1" type="noConversion"/>
  </si>
  <si>
    <t>2008-9-10至     2020-4-17</t>
    <phoneticPr fontId="1" type="noConversion"/>
  </si>
  <si>
    <t>2001-1-4至       2020-4-17</t>
    <phoneticPr fontId="1" type="noConversion"/>
  </si>
  <si>
    <t>起止时间</t>
    <phoneticPr fontId="1" type="noConversion"/>
  </si>
  <si>
    <t>600031三一重工</t>
    <phoneticPr fontId="1" type="noConversion"/>
  </si>
  <si>
    <t>002271东方雨虹</t>
    <phoneticPr fontId="1" type="noConversion"/>
  </si>
  <si>
    <t>上证指数</t>
    <phoneticPr fontId="1" type="noConversion"/>
  </si>
  <si>
    <t>名称</t>
    <phoneticPr fontId="1" type="noConversion"/>
  </si>
  <si>
    <t>时间</t>
    <phoneticPr fontId="1" type="noConversion"/>
  </si>
  <si>
    <t>价格</t>
    <phoneticPr fontId="1" type="noConversion"/>
  </si>
  <si>
    <t>股数</t>
    <phoneticPr fontId="1" type="noConversion"/>
  </si>
  <si>
    <t>买</t>
  </si>
  <si>
    <t>卖</t>
  </si>
  <si>
    <t>成交金额</t>
    <phoneticPr fontId="1" type="noConversion"/>
  </si>
  <si>
    <t xml:space="preserve">市值 </t>
  </si>
  <si>
    <t>盈</t>
  </si>
  <si>
    <t>亏</t>
  </si>
  <si>
    <t>10转10</t>
    <phoneticPr fontId="1" type="noConversion"/>
  </si>
  <si>
    <t>10转5</t>
    <phoneticPr fontId="1" type="noConversion"/>
  </si>
  <si>
    <t>ATR</t>
    <phoneticPr fontId="1" type="noConversion"/>
  </si>
  <si>
    <t>合计</t>
  </si>
  <si>
    <t>序号</t>
    <phoneticPr fontId="1" type="noConversion"/>
  </si>
  <si>
    <t>盈亏金额</t>
    <phoneticPr fontId="1" type="noConversion"/>
  </si>
  <si>
    <t>交易次数</t>
    <phoneticPr fontId="1" type="noConversion"/>
  </si>
  <si>
    <t>买</t>
    <phoneticPr fontId="1" type="noConversion"/>
  </si>
  <si>
    <t>卖</t>
    <phoneticPr fontId="1" type="noConversion"/>
  </si>
  <si>
    <t>帐户权益</t>
    <phoneticPr fontId="1" type="noConversion"/>
  </si>
  <si>
    <t>胜率：</t>
    <phoneticPr fontId="1" type="noConversion"/>
  </si>
  <si>
    <t>盈亏比：</t>
    <phoneticPr fontId="1" type="noConversion"/>
  </si>
  <si>
    <t>交易次 数：</t>
    <phoneticPr fontId="1" type="noConversion"/>
  </si>
  <si>
    <t>盈利率：</t>
    <phoneticPr fontId="1" type="noConversion"/>
  </si>
  <si>
    <t>按上证指数            信号交易</t>
  </si>
  <si>
    <t>按上证指数            信号交易</t>
    <phoneticPr fontId="1" type="noConversion"/>
  </si>
  <si>
    <t>002271东方雨虹</t>
    <phoneticPr fontId="1" type="noConversion"/>
  </si>
  <si>
    <t>600031三一重工</t>
    <phoneticPr fontId="1" type="noConversion"/>
  </si>
  <si>
    <t>平均盈利/平均亏损</t>
    <phoneticPr fontId="1" type="noConversion"/>
  </si>
  <si>
    <t>盈利次数/交易次数</t>
    <phoneticPr fontId="1" type="noConversion"/>
  </si>
  <si>
    <t>利润/首次投入资金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</si>
</sst>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0" fillId="0" borderId="0" xfId="0" applyNumberForma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C13" sqref="C13"/>
    </sheetView>
  </sheetViews>
  <sheetFormatPr defaultRowHeight="13.5"/>
  <cols>
    <col min="1" max="1" width="9.625" style="1" customWidth="1"/>
    <col min="2" max="2" width="15.625" style="1" customWidth="1"/>
    <col min="3" max="6" width="15.625" customWidth="1"/>
  </cols>
  <sheetData>
    <row r="2" spans="1:6" ht="21" customHeight="1">
      <c r="C2" s="23"/>
      <c r="D2" s="23"/>
      <c r="E2" s="23"/>
      <c r="F2" s="23"/>
    </row>
    <row r="3" spans="1:6" ht="21" customHeight="1">
      <c r="A3" s="1" t="s">
        <v>13</v>
      </c>
      <c r="B3" s="1" t="s">
        <v>12</v>
      </c>
      <c r="C3" s="1" t="s">
        <v>11</v>
      </c>
      <c r="D3" s="24" t="s">
        <v>37</v>
      </c>
      <c r="E3" s="1" t="s">
        <v>10</v>
      </c>
      <c r="F3" s="24" t="s">
        <v>38</v>
      </c>
    </row>
    <row r="4" spans="1:6" ht="35.1" customHeight="1">
      <c r="A4" s="1" t="s">
        <v>9</v>
      </c>
      <c r="B4" s="3" t="s">
        <v>8</v>
      </c>
      <c r="C4" s="3" t="s">
        <v>7</v>
      </c>
      <c r="D4" s="24"/>
      <c r="E4" s="3" t="s">
        <v>6</v>
      </c>
      <c r="F4" s="24"/>
    </row>
    <row r="5" spans="1:6" ht="21" customHeight="1">
      <c r="A5" s="1" t="s">
        <v>5</v>
      </c>
      <c r="B5" s="2">
        <v>3.5863999999999998</v>
      </c>
      <c r="C5" s="2">
        <v>0.37319999999999998</v>
      </c>
      <c r="D5" s="2">
        <f>'002271东方雨虹1000W'!G221</f>
        <v>0.15029999999999999</v>
      </c>
      <c r="E5" s="2">
        <v>1.1818</v>
      </c>
      <c r="F5" s="2">
        <f>'600031三一重工1000W'!G303</f>
        <v>1.1766000000000001</v>
      </c>
    </row>
    <row r="6" spans="1:6" ht="21" customHeight="1">
      <c r="A6" s="1" t="s">
        <v>4</v>
      </c>
      <c r="B6" s="2">
        <v>0.18579999999999999</v>
      </c>
      <c r="C6" s="2">
        <v>3.2099999999999997E-2</v>
      </c>
      <c r="D6" s="2">
        <f>D5/12</f>
        <v>1.2525E-2</v>
      </c>
      <c r="E6" s="2">
        <v>7.0300000000000001E-2</v>
      </c>
      <c r="F6" s="2">
        <f>F5/17</f>
        <v>6.9211764705882362E-2</v>
      </c>
    </row>
    <row r="7" spans="1:6" ht="21" customHeight="1">
      <c r="A7" s="1" t="s">
        <v>3</v>
      </c>
      <c r="B7" s="2">
        <v>0.28239999999999998</v>
      </c>
      <c r="C7" s="2">
        <v>0.32729999999999998</v>
      </c>
      <c r="D7" s="2">
        <f>'002271东方雨虹1000W'!G218</f>
        <v>0.49130000000000001</v>
      </c>
      <c r="E7" s="2">
        <v>0.28170000000000001</v>
      </c>
      <c r="F7" s="2">
        <f>'600031三一重工1000W'!G300</f>
        <v>0.43429999999999996</v>
      </c>
    </row>
    <row r="8" spans="1:6" ht="21" customHeight="1">
      <c r="A8" s="1" t="s">
        <v>2</v>
      </c>
      <c r="B8" s="1">
        <v>8.92</v>
      </c>
      <c r="C8" s="1">
        <v>4.26</v>
      </c>
      <c r="D8" s="4">
        <f>'002271东方雨虹1000W'!G219</f>
        <v>1.62</v>
      </c>
      <c r="E8" s="1">
        <v>6.81</v>
      </c>
      <c r="F8" s="4">
        <f>'600031三一重工1000W'!G301</f>
        <v>2.9</v>
      </c>
    </row>
    <row r="9" spans="1:6" ht="21" customHeight="1">
      <c r="A9" s="1" t="s">
        <v>1</v>
      </c>
      <c r="B9" s="1">
        <v>35863560</v>
      </c>
      <c r="C9" s="1">
        <v>3732304</v>
      </c>
      <c r="D9" s="20">
        <f>'002271东方雨虹1000W'!K216+'002271东方雨虹1000W'!L216</f>
        <v>1502373</v>
      </c>
      <c r="E9" s="1">
        <v>11818612.4</v>
      </c>
      <c r="F9" s="20">
        <f>'600031三一重工1000W'!K298+'600031三一重工1000W'!L298</f>
        <v>11765143</v>
      </c>
    </row>
    <row r="10" spans="1:6" ht="21" customHeight="1">
      <c r="A10" s="1" t="s">
        <v>0</v>
      </c>
      <c r="B10" s="1">
        <v>85</v>
      </c>
      <c r="C10" s="1">
        <v>55</v>
      </c>
      <c r="D10" s="20">
        <f>'002271东方雨虹1000W'!G220</f>
        <v>57</v>
      </c>
      <c r="E10" s="1">
        <v>71</v>
      </c>
      <c r="F10" s="4">
        <v>76</v>
      </c>
    </row>
    <row r="11" spans="1:6" ht="21" customHeight="1"/>
    <row r="12" spans="1:6" ht="21" customHeight="1"/>
    <row r="13" spans="1:6" ht="21" customHeight="1"/>
    <row r="14" spans="1:6" ht="21" customHeight="1"/>
  </sheetData>
  <mergeCells count="3">
    <mergeCell ref="C2:F2"/>
    <mergeCell ref="F3:F4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08"/>
  <sheetViews>
    <sheetView topLeftCell="A278" workbookViewId="0">
      <selection activeCell="G302" sqref="G302"/>
    </sheetView>
  </sheetViews>
  <sheetFormatPr defaultRowHeight="13.5"/>
  <cols>
    <col min="1" max="1" width="5.625" style="10" customWidth="1"/>
    <col min="2" max="2" width="10.625" style="10" customWidth="1"/>
    <col min="3" max="4" width="6.625" style="10" customWidth="1"/>
    <col min="5" max="5" width="5.625" style="10" customWidth="1"/>
    <col min="6" max="7" width="7.625" style="10" customWidth="1"/>
    <col min="8" max="10" width="10.625" style="10" customWidth="1"/>
    <col min="11" max="12" width="8.625" style="10" customWidth="1"/>
    <col min="13" max="14" width="5.625" style="10" customWidth="1"/>
  </cols>
  <sheetData>
    <row r="1" spans="1:14" ht="18" customHeight="1">
      <c r="A1" s="28" t="s">
        <v>27</v>
      </c>
      <c r="B1" s="28" t="s">
        <v>14</v>
      </c>
      <c r="C1" s="28" t="s">
        <v>15</v>
      </c>
      <c r="D1" s="28" t="s">
        <v>25</v>
      </c>
      <c r="F1" s="28" t="s">
        <v>16</v>
      </c>
      <c r="G1" s="28"/>
      <c r="H1" s="28" t="s">
        <v>19</v>
      </c>
      <c r="I1" s="28" t="s">
        <v>20</v>
      </c>
      <c r="J1" s="23" t="s">
        <v>32</v>
      </c>
      <c r="K1" s="28" t="s">
        <v>28</v>
      </c>
      <c r="L1" s="28"/>
      <c r="M1" s="28" t="s">
        <v>29</v>
      </c>
      <c r="N1" s="28"/>
    </row>
    <row r="2" spans="1:14" ht="18" customHeight="1">
      <c r="A2" s="28"/>
      <c r="B2" s="28"/>
      <c r="C2" s="28"/>
      <c r="D2" s="28"/>
      <c r="F2" s="10" t="s">
        <v>30</v>
      </c>
      <c r="G2" s="10" t="s">
        <v>31</v>
      </c>
      <c r="H2" s="28"/>
      <c r="I2" s="28"/>
      <c r="J2" s="28"/>
      <c r="K2" s="10" t="s">
        <v>21</v>
      </c>
      <c r="L2" s="10" t="s">
        <v>22</v>
      </c>
      <c r="M2" s="10" t="s">
        <v>21</v>
      </c>
      <c r="N2" s="10" t="s">
        <v>22</v>
      </c>
    </row>
    <row r="3" spans="1:14" ht="18" customHeight="1">
      <c r="A3" s="13">
        <v>0</v>
      </c>
      <c r="B3" s="13"/>
      <c r="C3" s="13"/>
      <c r="D3" s="13"/>
      <c r="H3" s="13"/>
      <c r="I3" s="13"/>
      <c r="J3" s="13">
        <v>10000000</v>
      </c>
    </row>
    <row r="4" spans="1:14" s="4" customFormat="1" ht="18" customHeight="1">
      <c r="A4" s="8">
        <v>1</v>
      </c>
      <c r="B4" s="9">
        <v>37956</v>
      </c>
      <c r="C4" s="8">
        <v>23.05</v>
      </c>
      <c r="D4" s="10">
        <v>0.66</v>
      </c>
      <c r="E4" s="8" t="s">
        <v>17</v>
      </c>
      <c r="F4" s="8">
        <f>ROUNDUP(J3*0.003/(1*D4),-2)</f>
        <v>45500</v>
      </c>
      <c r="G4" s="8"/>
      <c r="H4" s="8">
        <f>ROUNDUP(F4*C4,0)</f>
        <v>1048775</v>
      </c>
      <c r="I4" s="8">
        <f>H4</f>
        <v>1048775</v>
      </c>
      <c r="J4" s="8"/>
      <c r="K4" s="8"/>
      <c r="L4" s="8"/>
      <c r="M4" s="25">
        <v>1</v>
      </c>
      <c r="N4" s="8"/>
    </row>
    <row r="5" spans="1:14" s="4" customFormat="1" ht="18" customHeight="1">
      <c r="A5" s="8">
        <v>2</v>
      </c>
      <c r="B5" s="9">
        <v>37959</v>
      </c>
      <c r="C5" s="8">
        <v>23.06</v>
      </c>
      <c r="D5" s="10">
        <v>0.65</v>
      </c>
      <c r="E5" s="8" t="s">
        <v>17</v>
      </c>
      <c r="F5" s="8">
        <f>ROUNDUP(J3*0.003/(1*D5),-2)</f>
        <v>46200</v>
      </c>
      <c r="G5" s="8"/>
      <c r="H5" s="8">
        <f t="shared" ref="H5:H6" si="0">ROUNDUP(F5*C5,0)</f>
        <v>1065372</v>
      </c>
      <c r="I5" s="8">
        <f>H5+I4</f>
        <v>2114147</v>
      </c>
      <c r="J5" s="8"/>
      <c r="K5" s="8"/>
      <c r="L5" s="8"/>
      <c r="M5" s="26"/>
      <c r="N5" s="8"/>
    </row>
    <row r="6" spans="1:14" s="4" customFormat="1" ht="18" customHeight="1">
      <c r="A6" s="8">
        <v>3</v>
      </c>
      <c r="B6" s="9">
        <v>37965</v>
      </c>
      <c r="C6" s="8">
        <v>23.5</v>
      </c>
      <c r="D6" s="10">
        <v>0.59</v>
      </c>
      <c r="E6" s="8" t="s">
        <v>17</v>
      </c>
      <c r="F6" s="8">
        <f>ROUNDUP(J3*0.003/(1*D6),-2)</f>
        <v>50900</v>
      </c>
      <c r="G6" s="8"/>
      <c r="H6" s="8">
        <f t="shared" si="0"/>
        <v>1196150</v>
      </c>
      <c r="I6" s="8">
        <f t="shared" ref="I6:I7" si="1">H6+I5</f>
        <v>3310297</v>
      </c>
      <c r="J6" s="8"/>
      <c r="K6" s="8"/>
      <c r="L6" s="8"/>
      <c r="M6" s="26"/>
      <c r="N6" s="8"/>
    </row>
    <row r="7" spans="1:14" s="4" customFormat="1">
      <c r="A7" s="8">
        <v>4</v>
      </c>
      <c r="B7" s="9">
        <v>37977</v>
      </c>
      <c r="C7" s="8">
        <v>22.81</v>
      </c>
      <c r="D7" s="10">
        <v>0.56000000000000005</v>
      </c>
      <c r="E7" s="8" t="s">
        <v>17</v>
      </c>
      <c r="F7" s="8">
        <v>39400</v>
      </c>
      <c r="G7" s="8"/>
      <c r="H7" s="8">
        <f>ROUNDUP(F7*C7,0)</f>
        <v>898714</v>
      </c>
      <c r="I7" s="8">
        <f t="shared" si="1"/>
        <v>4209011</v>
      </c>
      <c r="J7" s="8"/>
      <c r="K7" s="8"/>
      <c r="L7" s="8"/>
      <c r="M7" s="26"/>
      <c r="N7" s="8"/>
    </row>
    <row r="8" spans="1:14" s="4" customFormat="1">
      <c r="A8" s="8">
        <v>5</v>
      </c>
      <c r="B8" s="9">
        <v>37979</v>
      </c>
      <c r="C8" s="8">
        <v>24.2</v>
      </c>
      <c r="D8" s="10">
        <v>0.61</v>
      </c>
      <c r="E8" s="8" t="s">
        <v>17</v>
      </c>
      <c r="F8" s="8">
        <v>0</v>
      </c>
      <c r="G8" s="8"/>
      <c r="H8" s="8"/>
      <c r="I8" s="8"/>
      <c r="J8" s="8"/>
      <c r="K8" s="8"/>
      <c r="L8" s="8"/>
      <c r="M8" s="26"/>
      <c r="N8" s="8"/>
    </row>
    <row r="9" spans="1:14" s="4" customFormat="1">
      <c r="A9" s="8">
        <v>6</v>
      </c>
      <c r="B9" s="9">
        <v>38041</v>
      </c>
      <c r="C9" s="8">
        <v>28.26</v>
      </c>
      <c r="D9" s="10"/>
      <c r="E9" s="11" t="s">
        <v>18</v>
      </c>
      <c r="F9" s="8"/>
      <c r="G9" s="8">
        <f>SUM(F4:F8)</f>
        <v>182000</v>
      </c>
      <c r="H9" s="8">
        <f>ROUNDUP(G9*C9,0)</f>
        <v>5143320</v>
      </c>
      <c r="I9" s="8"/>
      <c r="J9" s="8">
        <f>J3+K9</f>
        <v>10934309</v>
      </c>
      <c r="K9" s="8">
        <f>H9-I7</f>
        <v>934309</v>
      </c>
      <c r="L9" s="8"/>
      <c r="M9" s="27"/>
      <c r="N9" s="8"/>
    </row>
    <row r="10" spans="1:14" s="4" customFormat="1">
      <c r="A10" s="8">
        <v>7</v>
      </c>
      <c r="B10" s="9">
        <v>38061</v>
      </c>
      <c r="C10" s="8">
        <v>28.6</v>
      </c>
      <c r="D10" s="10">
        <v>0.85</v>
      </c>
      <c r="E10" s="8" t="s">
        <v>17</v>
      </c>
      <c r="F10" s="8">
        <f>ROUNDUP(J9*0.003/(1*D10),-2)</f>
        <v>38600</v>
      </c>
      <c r="G10" s="8"/>
      <c r="H10" s="8">
        <f>ROUNDUP(F10*C10,0)</f>
        <v>1103960</v>
      </c>
      <c r="I10" s="8">
        <f>H10</f>
        <v>1103960</v>
      </c>
      <c r="J10" s="8"/>
      <c r="K10" s="8"/>
      <c r="L10" s="8"/>
      <c r="M10" s="25">
        <v>1</v>
      </c>
      <c r="N10" s="8"/>
    </row>
    <row r="11" spans="1:14" s="4" customFormat="1">
      <c r="A11" s="8">
        <v>8</v>
      </c>
      <c r="B11" s="9">
        <v>38068</v>
      </c>
      <c r="C11" s="8">
        <v>27.93</v>
      </c>
      <c r="D11" s="10">
        <v>0.8</v>
      </c>
      <c r="E11" s="8" t="s">
        <v>17</v>
      </c>
      <c r="F11" s="8">
        <f>ROUNDUP(J9*0.003/(1*D11),-2)</f>
        <v>41100</v>
      </c>
      <c r="G11" s="8"/>
      <c r="H11" s="8">
        <f t="shared" ref="H11:H12" si="2">ROUNDUP(F11*C11,0)</f>
        <v>1147923</v>
      </c>
      <c r="I11" s="8">
        <f>H11+I10</f>
        <v>2251883</v>
      </c>
      <c r="J11" s="8"/>
      <c r="K11" s="8"/>
      <c r="L11" s="8"/>
      <c r="M11" s="26"/>
      <c r="N11" s="8"/>
    </row>
    <row r="12" spans="1:14" s="4" customFormat="1">
      <c r="A12" s="8">
        <v>9</v>
      </c>
      <c r="B12" s="9">
        <v>38079</v>
      </c>
      <c r="C12" s="8">
        <v>29.55</v>
      </c>
      <c r="D12" s="10">
        <v>0.69</v>
      </c>
      <c r="E12" s="8" t="s">
        <v>17</v>
      </c>
      <c r="F12" s="8">
        <f>ROUNDUP(J9*0.003/(1*D12),-2)</f>
        <v>47600</v>
      </c>
      <c r="G12" s="8"/>
      <c r="H12" s="8">
        <f t="shared" si="2"/>
        <v>1406580</v>
      </c>
      <c r="I12" s="8">
        <f t="shared" ref="I12" si="3">H12+I11</f>
        <v>3658463</v>
      </c>
      <c r="J12" s="8"/>
      <c r="K12" s="8"/>
      <c r="L12" s="8"/>
      <c r="M12" s="26"/>
      <c r="N12" s="8"/>
    </row>
    <row r="13" spans="1:14" s="4" customFormat="1">
      <c r="A13" s="8">
        <v>10</v>
      </c>
      <c r="B13" s="9">
        <v>38089</v>
      </c>
      <c r="C13" s="8">
        <v>31.16</v>
      </c>
      <c r="D13" s="10"/>
      <c r="E13" s="11" t="s">
        <v>18</v>
      </c>
      <c r="F13" s="8"/>
      <c r="G13" s="8">
        <f>SUM(F10:F12)</f>
        <v>127300</v>
      </c>
      <c r="H13" s="8">
        <f>ROUNDUP(G13*C13,0)</f>
        <v>3966668</v>
      </c>
      <c r="I13" s="8"/>
      <c r="J13" s="8">
        <f>J9+K13</f>
        <v>11242514</v>
      </c>
      <c r="K13" s="8">
        <f>H13-I12</f>
        <v>308205</v>
      </c>
      <c r="L13" s="8"/>
      <c r="M13" s="27"/>
      <c r="N13" s="8"/>
    </row>
    <row r="14" spans="1:14" s="4" customFormat="1">
      <c r="A14" s="8">
        <v>11</v>
      </c>
      <c r="B14" s="9">
        <v>38247</v>
      </c>
      <c r="C14" s="8">
        <v>19.54</v>
      </c>
      <c r="D14" s="10">
        <v>0.51</v>
      </c>
      <c r="E14" s="8" t="s">
        <v>17</v>
      </c>
      <c r="F14" s="8">
        <f>ROUNDUP(J13*0.003/(1*D14),-2)</f>
        <v>66200</v>
      </c>
      <c r="G14" s="8"/>
      <c r="H14" s="8">
        <f>ROUNDUP(F14*C14,0)</f>
        <v>1293548</v>
      </c>
      <c r="I14" s="8">
        <f>H14</f>
        <v>1293548</v>
      </c>
      <c r="J14" s="8"/>
      <c r="K14" s="8"/>
      <c r="L14" s="8"/>
      <c r="M14" s="25">
        <v>1</v>
      </c>
      <c r="N14" s="8"/>
    </row>
    <row r="15" spans="1:14" s="4" customFormat="1">
      <c r="A15" s="8">
        <v>12</v>
      </c>
      <c r="B15" s="9">
        <v>38250</v>
      </c>
      <c r="C15" s="8">
        <v>20.59</v>
      </c>
      <c r="D15" s="10">
        <v>0.54</v>
      </c>
      <c r="E15" s="8" t="s">
        <v>17</v>
      </c>
      <c r="F15" s="8">
        <f>ROUNDUP(J13*0.003/(1*D15),-2)</f>
        <v>62500</v>
      </c>
      <c r="G15" s="8"/>
      <c r="H15" s="8">
        <f t="shared" ref="H15" si="4">ROUNDUP(F15*C15,0)</f>
        <v>1286875</v>
      </c>
      <c r="I15" s="8">
        <f>H15+I14</f>
        <v>2580423</v>
      </c>
      <c r="J15" s="8"/>
      <c r="K15" s="8"/>
      <c r="L15" s="8"/>
      <c r="M15" s="26"/>
      <c r="N15" s="8"/>
    </row>
    <row r="16" spans="1:14" s="4" customFormat="1">
      <c r="A16" s="8">
        <v>13</v>
      </c>
      <c r="B16" s="9">
        <v>38260</v>
      </c>
      <c r="C16" s="8">
        <v>20.98</v>
      </c>
      <c r="D16" s="10"/>
      <c r="E16" s="11" t="s">
        <v>18</v>
      </c>
      <c r="F16" s="8"/>
      <c r="G16" s="8">
        <f>SUM(F14:F15)</f>
        <v>128700</v>
      </c>
      <c r="H16" s="8">
        <f>ROUNDUP(G16*C16,0)</f>
        <v>2700126</v>
      </c>
      <c r="I16" s="8"/>
      <c r="J16" s="8">
        <f>J13+K16</f>
        <v>11362217</v>
      </c>
      <c r="K16" s="8">
        <f>H16-I15</f>
        <v>119703</v>
      </c>
      <c r="L16" s="8"/>
      <c r="M16" s="27"/>
      <c r="N16" s="8"/>
    </row>
    <row r="17" spans="1:14" s="4" customFormat="1">
      <c r="A17" s="8">
        <v>14</v>
      </c>
      <c r="B17" s="9">
        <v>38310</v>
      </c>
      <c r="C17" s="8">
        <v>19.149999999999999</v>
      </c>
      <c r="D17" s="10">
        <v>0.67</v>
      </c>
      <c r="E17" s="8" t="s">
        <v>17</v>
      </c>
      <c r="F17" s="8">
        <f>ROUNDUP(J16*0.003/(1*D17),-2)</f>
        <v>50900</v>
      </c>
      <c r="G17" s="8"/>
      <c r="H17" s="8">
        <f>ROUNDUP(F17*C17,0)</f>
        <v>974735</v>
      </c>
      <c r="I17" s="8">
        <f>H17</f>
        <v>974735</v>
      </c>
      <c r="J17" s="8"/>
      <c r="K17" s="8"/>
      <c r="L17" s="8"/>
      <c r="M17" s="8"/>
      <c r="N17" s="25">
        <v>1</v>
      </c>
    </row>
    <row r="18" spans="1:14" s="4" customFormat="1">
      <c r="A18" s="8">
        <v>15</v>
      </c>
      <c r="B18" s="9">
        <v>38320</v>
      </c>
      <c r="C18" s="8">
        <v>18.73</v>
      </c>
      <c r="D18" s="10"/>
      <c r="E18" s="11" t="s">
        <v>18</v>
      </c>
      <c r="F18" s="8"/>
      <c r="G18" s="8">
        <f>F17</f>
        <v>50900</v>
      </c>
      <c r="H18" s="8">
        <f>ROUNDUP(G18*C18,0)</f>
        <v>953357</v>
      </c>
      <c r="I18" s="8"/>
      <c r="J18" s="8">
        <f>J16+L18</f>
        <v>11340839</v>
      </c>
      <c r="K18" s="8"/>
      <c r="L18" s="8">
        <f>H18-I17</f>
        <v>-21378</v>
      </c>
      <c r="M18" s="8"/>
      <c r="N18" s="27"/>
    </row>
    <row r="19" spans="1:14" s="4" customFormat="1">
      <c r="A19" s="8">
        <v>16</v>
      </c>
      <c r="B19" s="9">
        <v>38399</v>
      </c>
      <c r="C19" s="8">
        <v>17.95</v>
      </c>
      <c r="D19" s="10">
        <v>0.67</v>
      </c>
      <c r="E19" s="8" t="s">
        <v>17</v>
      </c>
      <c r="F19" s="8">
        <f>ROUNDUP(J18*0.003/(1*D19),-2)</f>
        <v>50800</v>
      </c>
      <c r="G19" s="8"/>
      <c r="H19" s="8">
        <f>ROUNDUP(F19*C19,0)</f>
        <v>911860</v>
      </c>
      <c r="I19" s="8">
        <f>H19</f>
        <v>911860</v>
      </c>
      <c r="J19" s="8"/>
      <c r="K19" s="8"/>
      <c r="L19" s="8"/>
      <c r="M19" s="25">
        <v>1</v>
      </c>
      <c r="N19" s="8"/>
    </row>
    <row r="20" spans="1:14" s="4" customFormat="1">
      <c r="A20" s="8">
        <v>17</v>
      </c>
      <c r="B20" s="9">
        <v>38405</v>
      </c>
      <c r="C20" s="8">
        <v>18.45</v>
      </c>
      <c r="D20" s="10">
        <v>0.64</v>
      </c>
      <c r="E20" s="8" t="s">
        <v>17</v>
      </c>
      <c r="F20" s="8">
        <f>ROUNDUP(J18*0.003/(1*D20),-2)</f>
        <v>53200</v>
      </c>
      <c r="G20" s="8"/>
      <c r="H20" s="8">
        <f t="shared" ref="H20" si="5">ROUNDUP(F20*C20,0)</f>
        <v>981540</v>
      </c>
      <c r="I20" s="8">
        <f>H20+I19</f>
        <v>1893400</v>
      </c>
      <c r="J20" s="8"/>
      <c r="K20" s="8"/>
      <c r="L20" s="8"/>
      <c r="M20" s="26"/>
      <c r="N20" s="8"/>
    </row>
    <row r="21" spans="1:14" s="4" customFormat="1">
      <c r="A21" s="8">
        <v>18</v>
      </c>
      <c r="B21" s="9">
        <v>38425</v>
      </c>
      <c r="C21" s="8">
        <v>20</v>
      </c>
      <c r="D21" s="10"/>
      <c r="E21" s="11" t="s">
        <v>18</v>
      </c>
      <c r="F21" s="8"/>
      <c r="G21" s="8">
        <f>SUM(F19:F20)</f>
        <v>104000</v>
      </c>
      <c r="H21" s="8">
        <f>ROUNDUP(G21*C21,0)</f>
        <v>2080000</v>
      </c>
      <c r="I21" s="8"/>
      <c r="J21" s="8">
        <f>J18+K21</f>
        <v>11527439</v>
      </c>
      <c r="K21" s="8">
        <f>H21-I20</f>
        <v>186600</v>
      </c>
      <c r="L21" s="8"/>
      <c r="M21" s="27"/>
      <c r="N21" s="8"/>
    </row>
    <row r="22" spans="1:14" s="4" customFormat="1">
      <c r="A22" s="8">
        <v>19</v>
      </c>
      <c r="B22" s="9">
        <v>38512</v>
      </c>
      <c r="C22" s="11">
        <v>21.65</v>
      </c>
      <c r="D22" s="10">
        <v>0.88</v>
      </c>
      <c r="E22" s="8" t="s">
        <v>17</v>
      </c>
      <c r="F22" s="8">
        <f>ROUNDUP(J21*0.003/(1*D22),-2)</f>
        <v>39300</v>
      </c>
      <c r="G22" s="8"/>
      <c r="H22" s="8">
        <f>ROUNDUP(F22*C22,0)</f>
        <v>850845</v>
      </c>
      <c r="I22" s="8">
        <f>H22</f>
        <v>850845</v>
      </c>
      <c r="J22" s="8"/>
      <c r="K22" s="8"/>
      <c r="L22" s="8"/>
      <c r="M22" s="25">
        <v>1</v>
      </c>
      <c r="N22" s="8"/>
    </row>
    <row r="23" spans="1:14" s="4" customFormat="1">
      <c r="A23" s="8">
        <v>20</v>
      </c>
      <c r="B23" s="9">
        <v>38518</v>
      </c>
      <c r="C23" s="8">
        <v>23.82</v>
      </c>
      <c r="D23" s="10"/>
      <c r="E23" s="11" t="s">
        <v>18</v>
      </c>
      <c r="F23" s="8"/>
      <c r="G23" s="8">
        <f>F22</f>
        <v>39300</v>
      </c>
      <c r="H23" s="8">
        <f>ROUNDUP(G23*C23,0)</f>
        <v>936126</v>
      </c>
      <c r="I23" s="8"/>
      <c r="J23" s="8">
        <f>J21+K23</f>
        <v>11612720</v>
      </c>
      <c r="K23" s="8">
        <f>H23-I22</f>
        <v>85281</v>
      </c>
      <c r="L23" s="8"/>
      <c r="M23" s="27"/>
      <c r="N23" s="8"/>
    </row>
    <row r="24" spans="1:14" s="4" customFormat="1">
      <c r="A24" s="8">
        <v>21</v>
      </c>
      <c r="B24" s="9">
        <v>38566</v>
      </c>
      <c r="C24" s="8">
        <v>7.65</v>
      </c>
      <c r="D24" s="10">
        <v>0.66</v>
      </c>
      <c r="E24" s="8" t="s">
        <v>17</v>
      </c>
      <c r="F24" s="8">
        <f>ROUNDUP(J23*0.003/(1*D24),-2)</f>
        <v>52800</v>
      </c>
      <c r="G24" s="8"/>
      <c r="H24" s="8">
        <f>ROUNDUP(F24*C24,0)</f>
        <v>403920</v>
      </c>
      <c r="I24" s="8">
        <f>H24</f>
        <v>403920</v>
      </c>
      <c r="J24" s="8"/>
      <c r="K24" s="8"/>
      <c r="L24" s="8"/>
      <c r="M24" s="8"/>
      <c r="N24" s="25">
        <v>1</v>
      </c>
    </row>
    <row r="25" spans="1:14" s="4" customFormat="1">
      <c r="A25" s="8">
        <v>22</v>
      </c>
      <c r="B25" s="9">
        <v>38569</v>
      </c>
      <c r="C25" s="8">
        <v>7.99</v>
      </c>
      <c r="D25" s="10">
        <v>0.36</v>
      </c>
      <c r="E25" s="8" t="s">
        <v>17</v>
      </c>
      <c r="F25" s="8">
        <f>ROUNDUP(J23*0.003/(1*D25),-2)</f>
        <v>96800</v>
      </c>
      <c r="G25" s="8"/>
      <c r="H25" s="8">
        <f t="shared" ref="H25" si="6">ROUNDUP(F25*C25,0)</f>
        <v>773432</v>
      </c>
      <c r="I25" s="8">
        <f>H25+I24</f>
        <v>1177352</v>
      </c>
      <c r="J25" s="8"/>
      <c r="K25" s="8"/>
      <c r="L25" s="8"/>
      <c r="M25" s="8"/>
      <c r="N25" s="26"/>
    </row>
    <row r="26" spans="1:14" s="4" customFormat="1">
      <c r="A26" s="8">
        <v>23</v>
      </c>
      <c r="B26" s="9">
        <v>38572</v>
      </c>
      <c r="C26" s="8">
        <v>7.91</v>
      </c>
      <c r="D26" s="10">
        <v>0.35</v>
      </c>
      <c r="E26" s="8" t="s">
        <v>17</v>
      </c>
      <c r="F26" s="8">
        <v>61600</v>
      </c>
      <c r="G26" s="8"/>
      <c r="H26" s="8">
        <f t="shared" ref="H26:H28" si="7">ROUNDUP(F26*C26,0)</f>
        <v>487256</v>
      </c>
      <c r="I26" s="8">
        <f t="shared" ref="I26:I28" si="8">H26+I25</f>
        <v>1664608</v>
      </c>
      <c r="J26" s="8"/>
      <c r="K26" s="8"/>
      <c r="L26" s="8"/>
      <c r="M26" s="8"/>
      <c r="N26" s="26"/>
    </row>
    <row r="27" spans="1:14" s="4" customFormat="1">
      <c r="A27" s="8">
        <v>24</v>
      </c>
      <c r="B27" s="9">
        <v>38573</v>
      </c>
      <c r="C27" s="8">
        <v>7.77</v>
      </c>
      <c r="D27" s="10">
        <v>0.33</v>
      </c>
      <c r="E27" s="8" t="s">
        <v>17</v>
      </c>
      <c r="F27" s="8">
        <v>0</v>
      </c>
      <c r="G27" s="8"/>
      <c r="H27" s="8">
        <f t="shared" si="7"/>
        <v>0</v>
      </c>
      <c r="I27" s="8">
        <f t="shared" si="8"/>
        <v>1664608</v>
      </c>
      <c r="J27" s="8"/>
      <c r="K27" s="8"/>
      <c r="L27" s="8"/>
      <c r="M27" s="8"/>
      <c r="N27" s="26"/>
    </row>
    <row r="28" spans="1:14" s="4" customFormat="1">
      <c r="A28" s="8">
        <v>25</v>
      </c>
      <c r="B28" s="9">
        <v>38574</v>
      </c>
      <c r="C28" s="8">
        <v>7.9</v>
      </c>
      <c r="D28" s="10">
        <v>0.33</v>
      </c>
      <c r="E28" s="8" t="s">
        <v>17</v>
      </c>
      <c r="F28" s="8">
        <v>0</v>
      </c>
      <c r="G28" s="8"/>
      <c r="H28" s="8">
        <f t="shared" si="7"/>
        <v>0</v>
      </c>
      <c r="I28" s="8">
        <f t="shared" si="8"/>
        <v>1664608</v>
      </c>
      <c r="J28" s="8"/>
      <c r="K28" s="8"/>
      <c r="L28" s="8"/>
      <c r="M28" s="8"/>
      <c r="N28" s="26"/>
    </row>
    <row r="29" spans="1:14" s="4" customFormat="1">
      <c r="A29" s="8">
        <v>26</v>
      </c>
      <c r="B29" s="9">
        <v>38617</v>
      </c>
      <c r="C29" s="8">
        <v>6.68</v>
      </c>
      <c r="D29" s="10"/>
      <c r="E29" s="11" t="s">
        <v>18</v>
      </c>
      <c r="F29" s="8"/>
      <c r="G29" s="8">
        <f>SUM(F24:F28)</f>
        <v>211200</v>
      </c>
      <c r="H29" s="8">
        <f>ROUNDUP(G29*C29,0)</f>
        <v>1410816</v>
      </c>
      <c r="I29" s="8"/>
      <c r="J29" s="8">
        <f>J23+L29</f>
        <v>11358928</v>
      </c>
      <c r="K29" s="8"/>
      <c r="L29" s="8">
        <f>H29-I28</f>
        <v>-253792</v>
      </c>
      <c r="M29" s="8"/>
      <c r="N29" s="27"/>
    </row>
    <row r="30" spans="1:14" s="4" customFormat="1">
      <c r="A30" s="8">
        <v>27</v>
      </c>
      <c r="B30" s="9">
        <v>38700</v>
      </c>
      <c r="C30" s="8">
        <v>6.36</v>
      </c>
      <c r="D30" s="10">
        <v>0.18</v>
      </c>
      <c r="E30" s="8" t="s">
        <v>17</v>
      </c>
      <c r="F30" s="8">
        <f>ROUNDUP(J29*0.003/(1*D30),-2)</f>
        <v>189400</v>
      </c>
      <c r="G30" s="8"/>
      <c r="H30" s="8">
        <f>ROUNDUP(F30*C30,0)</f>
        <v>1204584</v>
      </c>
      <c r="I30" s="8">
        <f>H30</f>
        <v>1204584</v>
      </c>
      <c r="J30" s="8"/>
      <c r="K30" s="8"/>
      <c r="L30" s="8"/>
      <c r="M30" s="8"/>
      <c r="N30" s="25">
        <v>1</v>
      </c>
    </row>
    <row r="31" spans="1:14" s="4" customFormat="1">
      <c r="A31" s="8">
        <v>28</v>
      </c>
      <c r="B31" s="9">
        <v>38706</v>
      </c>
      <c r="C31" s="8">
        <v>6.63</v>
      </c>
      <c r="D31" s="10">
        <v>0.18</v>
      </c>
      <c r="E31" s="8" t="s">
        <v>17</v>
      </c>
      <c r="F31" s="8">
        <f>ROUNDUP(J29*0.003/(1*D31),-2)</f>
        <v>189400</v>
      </c>
      <c r="G31" s="8"/>
      <c r="H31" s="8">
        <f t="shared" ref="H31:H33" si="9">ROUNDUP(F31*C31,0)</f>
        <v>1255722</v>
      </c>
      <c r="I31" s="8">
        <f>H31+I30</f>
        <v>2460306</v>
      </c>
      <c r="J31" s="8"/>
      <c r="K31" s="8"/>
      <c r="L31" s="8"/>
      <c r="M31" s="8"/>
      <c r="N31" s="26"/>
    </row>
    <row r="32" spans="1:14" s="4" customFormat="1">
      <c r="A32" s="8">
        <v>29</v>
      </c>
      <c r="B32" s="9">
        <v>38709</v>
      </c>
      <c r="C32" s="8">
        <v>6.67</v>
      </c>
      <c r="D32" s="10">
        <v>0.2</v>
      </c>
      <c r="E32" s="8" t="s">
        <v>17</v>
      </c>
      <c r="F32" s="8">
        <f>ROUNDUP(J29*0.003/(1*D32),-2)</f>
        <v>170400</v>
      </c>
      <c r="G32" s="8"/>
      <c r="H32" s="8">
        <f t="shared" si="9"/>
        <v>1136568</v>
      </c>
      <c r="I32" s="8">
        <f t="shared" ref="I32:I33" si="10">H32+I31</f>
        <v>3596874</v>
      </c>
      <c r="J32" s="8"/>
      <c r="K32" s="8"/>
      <c r="L32" s="8"/>
      <c r="M32" s="8"/>
      <c r="N32" s="26"/>
    </row>
    <row r="33" spans="1:14" s="4" customFormat="1">
      <c r="A33" s="8">
        <v>30</v>
      </c>
      <c r="B33" s="9">
        <v>38712</v>
      </c>
      <c r="C33" s="8">
        <v>6.8</v>
      </c>
      <c r="D33" s="10">
        <v>0.19</v>
      </c>
      <c r="E33" s="8" t="s">
        <v>17</v>
      </c>
      <c r="F33" s="8">
        <f>ROUNDUP(J29*0.003/(1*D33),-2)</f>
        <v>179400</v>
      </c>
      <c r="G33" s="8"/>
      <c r="H33" s="8">
        <f t="shared" si="9"/>
        <v>1219920</v>
      </c>
      <c r="I33" s="8">
        <f t="shared" si="10"/>
        <v>4816794</v>
      </c>
      <c r="J33" s="8"/>
      <c r="K33" s="8"/>
      <c r="L33" s="8"/>
      <c r="M33" s="8"/>
      <c r="N33" s="26"/>
    </row>
    <row r="34" spans="1:14" s="4" customFormat="1">
      <c r="A34" s="8">
        <v>31</v>
      </c>
      <c r="B34" s="9">
        <v>38769</v>
      </c>
      <c r="C34" s="8">
        <v>6.24</v>
      </c>
      <c r="D34" s="10"/>
      <c r="E34" s="11" t="s">
        <v>18</v>
      </c>
      <c r="F34" s="8"/>
      <c r="G34" s="8">
        <f>SUM(F30:F33)</f>
        <v>728600</v>
      </c>
      <c r="H34" s="8">
        <f>ROUNDUP(G34*C34,0)</f>
        <v>4546464</v>
      </c>
      <c r="I34" s="8"/>
      <c r="J34" s="8">
        <f>J29+L34</f>
        <v>11088598</v>
      </c>
      <c r="K34" s="8"/>
      <c r="L34" s="8">
        <f>H34-I33</f>
        <v>-270330</v>
      </c>
      <c r="M34" s="8"/>
      <c r="N34" s="27"/>
    </row>
    <row r="35" spans="1:14" s="4" customFormat="1">
      <c r="A35" s="8">
        <v>32</v>
      </c>
      <c r="B35" s="9">
        <v>38777</v>
      </c>
      <c r="C35" s="8">
        <v>6.11</v>
      </c>
      <c r="D35" s="10">
        <v>0.17</v>
      </c>
      <c r="E35" s="8" t="s">
        <v>17</v>
      </c>
      <c r="F35" s="8">
        <f>ROUNDUP(J34*0.003/(1*D35),-2)</f>
        <v>195700</v>
      </c>
      <c r="G35" s="8"/>
      <c r="H35" s="8">
        <f>ROUNDUP(F35*C35,0)</f>
        <v>1195727</v>
      </c>
      <c r="I35" s="8">
        <f>H35</f>
        <v>1195727</v>
      </c>
      <c r="J35" s="8"/>
      <c r="K35" s="8"/>
      <c r="L35" s="8"/>
      <c r="M35" s="8"/>
      <c r="N35" s="25">
        <v>1</v>
      </c>
    </row>
    <row r="36" spans="1:14" s="4" customFormat="1">
      <c r="A36" s="8">
        <v>33</v>
      </c>
      <c r="B36" s="9">
        <v>38783</v>
      </c>
      <c r="C36" s="8">
        <v>5.77</v>
      </c>
      <c r="D36" s="10"/>
      <c r="E36" s="11" t="s">
        <v>18</v>
      </c>
      <c r="F36" s="8"/>
      <c r="G36" s="8">
        <f>F35</f>
        <v>195700</v>
      </c>
      <c r="H36" s="8">
        <f>ROUNDUP(G36*C36,0)</f>
        <v>1129189</v>
      </c>
      <c r="I36" s="8"/>
      <c r="J36" s="8">
        <f>J34+L36</f>
        <v>11022060</v>
      </c>
      <c r="K36" s="8"/>
      <c r="L36" s="8">
        <f>H36-I35</f>
        <v>-66538</v>
      </c>
      <c r="M36" s="8"/>
      <c r="N36" s="27"/>
    </row>
    <row r="37" spans="1:14" s="4" customFormat="1">
      <c r="A37" s="8">
        <v>34</v>
      </c>
      <c r="B37" s="9">
        <v>38810</v>
      </c>
      <c r="C37" s="8">
        <v>7.73</v>
      </c>
      <c r="D37" s="10">
        <v>0.28000000000000003</v>
      </c>
      <c r="E37" s="8" t="s">
        <v>17</v>
      </c>
      <c r="F37" s="8">
        <f>ROUNDUP(J36*0.003/(1*D37),-2)</f>
        <v>118100</v>
      </c>
      <c r="G37" s="8"/>
      <c r="H37" s="8">
        <f>ROUNDUP(F37*C37,0)</f>
        <v>912913</v>
      </c>
      <c r="I37" s="8">
        <f>H37</f>
        <v>912913</v>
      </c>
      <c r="J37" s="8"/>
      <c r="K37" s="8"/>
      <c r="L37" s="8"/>
      <c r="M37" s="25">
        <v>1</v>
      </c>
      <c r="N37" s="8"/>
    </row>
    <row r="38" spans="1:14" s="4" customFormat="1">
      <c r="A38" s="8">
        <v>35</v>
      </c>
      <c r="B38" s="9">
        <v>38811</v>
      </c>
      <c r="C38" s="8">
        <v>8.4600000000000009</v>
      </c>
      <c r="D38" s="10">
        <v>0.31</v>
      </c>
      <c r="E38" s="8" t="s">
        <v>17</v>
      </c>
      <c r="F38" s="8">
        <f>ROUNDUP(J36*0.003/(1*D38),-2)</f>
        <v>106700</v>
      </c>
      <c r="G38" s="8"/>
      <c r="H38" s="8">
        <f t="shared" ref="H38:H40" si="11">ROUNDUP(F38*C38,0)</f>
        <v>902682</v>
      </c>
      <c r="I38" s="8">
        <f>H38+I37</f>
        <v>1815595</v>
      </c>
      <c r="J38" s="8"/>
      <c r="K38" s="8"/>
      <c r="L38" s="8"/>
      <c r="M38" s="26"/>
      <c r="N38" s="8"/>
    </row>
    <row r="39" spans="1:14" s="4" customFormat="1">
      <c r="A39" s="8">
        <v>36</v>
      </c>
      <c r="B39" s="9">
        <v>38812</v>
      </c>
      <c r="C39" s="8">
        <v>8.39</v>
      </c>
      <c r="D39" s="10">
        <v>0.32</v>
      </c>
      <c r="E39" s="8" t="s">
        <v>17</v>
      </c>
      <c r="F39" s="8">
        <f>ROUNDUP(J36*0.003/(1*D39),-2)</f>
        <v>103400</v>
      </c>
      <c r="G39" s="8"/>
      <c r="H39" s="8">
        <f t="shared" si="11"/>
        <v>867526</v>
      </c>
      <c r="I39" s="8">
        <f t="shared" ref="I39:I40" si="12">H39+I38</f>
        <v>2683121</v>
      </c>
      <c r="J39" s="8"/>
      <c r="K39" s="8"/>
      <c r="L39" s="8"/>
      <c r="M39" s="26"/>
      <c r="N39" s="8"/>
    </row>
    <row r="40" spans="1:14" s="4" customFormat="1">
      <c r="A40" s="8">
        <v>37</v>
      </c>
      <c r="B40" s="9">
        <v>38817</v>
      </c>
      <c r="C40" s="8">
        <v>9</v>
      </c>
      <c r="D40" s="10">
        <v>0.38</v>
      </c>
      <c r="E40" s="8" t="s">
        <v>17</v>
      </c>
      <c r="F40" s="8">
        <f>ROUNDUP(J36*0.003/(1*D40),-2)</f>
        <v>87100</v>
      </c>
      <c r="G40" s="8"/>
      <c r="H40" s="8">
        <f t="shared" si="11"/>
        <v>783900</v>
      </c>
      <c r="I40" s="8">
        <f t="shared" si="12"/>
        <v>3467021</v>
      </c>
      <c r="J40" s="8"/>
      <c r="K40" s="8"/>
      <c r="L40" s="8"/>
      <c r="M40" s="26"/>
      <c r="N40" s="8"/>
    </row>
    <row r="41" spans="1:14" s="4" customFormat="1">
      <c r="A41" s="8">
        <v>38</v>
      </c>
      <c r="B41" s="9">
        <v>38876</v>
      </c>
      <c r="C41" s="8">
        <v>10.89</v>
      </c>
      <c r="D41" s="10"/>
      <c r="E41" s="11" t="s">
        <v>18</v>
      </c>
      <c r="F41" s="8"/>
      <c r="G41" s="8">
        <f>SUM(F37:F40)</f>
        <v>415300</v>
      </c>
      <c r="H41" s="8">
        <f>ROUNDUP(G41*C41,0)</f>
        <v>4522617</v>
      </c>
      <c r="I41" s="8"/>
      <c r="J41" s="8">
        <f>J36+K41</f>
        <v>12077656</v>
      </c>
      <c r="K41" s="8">
        <f>H41-I40</f>
        <v>1055596</v>
      </c>
      <c r="L41" s="8"/>
      <c r="M41" s="27"/>
      <c r="N41" s="8"/>
    </row>
    <row r="42" spans="1:14" s="4" customFormat="1">
      <c r="A42" s="8">
        <v>39</v>
      </c>
      <c r="B42" s="9">
        <v>38901</v>
      </c>
      <c r="C42" s="8">
        <v>14.67</v>
      </c>
      <c r="D42" s="10">
        <v>0.84</v>
      </c>
      <c r="E42" s="8" t="s">
        <v>17</v>
      </c>
      <c r="F42" s="8">
        <f>ROUNDUP(J41*0.003/(1*D42),-2)</f>
        <v>43200</v>
      </c>
      <c r="G42" s="8"/>
      <c r="H42" s="8">
        <f>ROUNDUP(F42*C42,0)</f>
        <v>633744</v>
      </c>
      <c r="I42" s="8">
        <f>H42</f>
        <v>633744</v>
      </c>
      <c r="J42" s="8"/>
      <c r="K42" s="8"/>
      <c r="L42" s="8"/>
      <c r="M42" s="8"/>
      <c r="N42" s="25">
        <v>1</v>
      </c>
    </row>
    <row r="43" spans="1:14" s="4" customFormat="1">
      <c r="A43" s="8">
        <v>40</v>
      </c>
      <c r="B43" s="9">
        <v>38903</v>
      </c>
      <c r="C43" s="8">
        <v>14.64</v>
      </c>
      <c r="D43" s="10">
        <v>0.84</v>
      </c>
      <c r="E43" s="8" t="s">
        <v>17</v>
      </c>
      <c r="F43" s="8">
        <f>ROUNDUP(J41*0.003/(1*D43),-2)</f>
        <v>43200</v>
      </c>
      <c r="G43" s="8"/>
      <c r="H43" s="8">
        <f t="shared" ref="H43:H44" si="13">ROUNDUP(F43*C43,0)</f>
        <v>632448</v>
      </c>
      <c r="I43" s="8">
        <f>H43+I42</f>
        <v>1266192</v>
      </c>
      <c r="J43" s="8"/>
      <c r="K43" s="8"/>
      <c r="L43" s="8"/>
      <c r="M43" s="8"/>
      <c r="N43" s="26"/>
    </row>
    <row r="44" spans="1:14" s="4" customFormat="1">
      <c r="A44" s="8">
        <v>41</v>
      </c>
      <c r="B44" s="9">
        <v>38904</v>
      </c>
      <c r="C44" s="8">
        <v>15.13</v>
      </c>
      <c r="D44" s="10">
        <v>0.82</v>
      </c>
      <c r="E44" s="8" t="s">
        <v>17</v>
      </c>
      <c r="F44" s="8">
        <f>ROUNDUP(J41*0.003/(1*D44),-2)</f>
        <v>44200</v>
      </c>
      <c r="G44" s="8"/>
      <c r="H44" s="8">
        <f t="shared" si="13"/>
        <v>668746</v>
      </c>
      <c r="I44" s="8">
        <f t="shared" ref="I44" si="14">H44+I43</f>
        <v>1934938</v>
      </c>
      <c r="J44" s="8"/>
      <c r="K44" s="8"/>
      <c r="L44" s="8"/>
      <c r="M44" s="8"/>
      <c r="N44" s="26"/>
    </row>
    <row r="45" spans="1:14" s="4" customFormat="1">
      <c r="A45" s="8">
        <v>42</v>
      </c>
      <c r="B45" s="9">
        <v>38911</v>
      </c>
      <c r="C45" s="8">
        <v>13.53</v>
      </c>
      <c r="D45" s="10"/>
      <c r="E45" s="11" t="s">
        <v>18</v>
      </c>
      <c r="F45" s="8"/>
      <c r="G45" s="8">
        <f>SUM(F42:F44)</f>
        <v>130600</v>
      </c>
      <c r="H45" s="8">
        <f>ROUNDUP(G45*C45,0)</f>
        <v>1767018</v>
      </c>
      <c r="I45" s="8"/>
      <c r="J45" s="8">
        <f>J41+L45</f>
        <v>11909736</v>
      </c>
      <c r="K45" s="8"/>
      <c r="L45" s="8">
        <f>H45-I44</f>
        <v>-167920</v>
      </c>
      <c r="M45" s="8"/>
      <c r="N45" s="27"/>
    </row>
    <row r="46" spans="1:14" s="4" customFormat="1">
      <c r="A46" s="8">
        <v>43</v>
      </c>
      <c r="B46" s="9">
        <v>38966</v>
      </c>
      <c r="C46" s="8">
        <v>12.97</v>
      </c>
      <c r="D46" s="10">
        <v>0.54</v>
      </c>
      <c r="E46" s="8" t="s">
        <v>17</v>
      </c>
      <c r="F46" s="8">
        <f>ROUNDUP(J45*0.003/(1*D46),-2)</f>
        <v>66200</v>
      </c>
      <c r="G46" s="8"/>
      <c r="H46" s="8">
        <f>ROUNDUP(F46*C46,0)</f>
        <v>858614</v>
      </c>
      <c r="I46" s="8">
        <f>H46</f>
        <v>858614</v>
      </c>
      <c r="J46" s="8"/>
      <c r="K46" s="8"/>
      <c r="L46" s="8"/>
      <c r="M46" s="25">
        <v>1</v>
      </c>
      <c r="N46" s="8"/>
    </row>
    <row r="47" spans="1:14" s="4" customFormat="1">
      <c r="A47" s="8">
        <v>44</v>
      </c>
      <c r="B47" s="9">
        <v>38972</v>
      </c>
      <c r="C47" s="8">
        <v>13.33</v>
      </c>
      <c r="D47" s="10">
        <v>0.53</v>
      </c>
      <c r="E47" s="8" t="s">
        <v>17</v>
      </c>
      <c r="F47" s="8">
        <f>ROUNDUP(J45*0.003/(1*D47),-2)</f>
        <v>67500</v>
      </c>
      <c r="G47" s="8"/>
      <c r="H47" s="8">
        <f t="shared" ref="H47:H49" si="15">ROUNDUP(F47*C47,0)</f>
        <v>899775</v>
      </c>
      <c r="I47" s="8">
        <f>H47+I46</f>
        <v>1758389</v>
      </c>
      <c r="J47" s="8"/>
      <c r="K47" s="8"/>
      <c r="L47" s="8"/>
      <c r="M47" s="26"/>
      <c r="N47" s="8"/>
    </row>
    <row r="48" spans="1:14" s="4" customFormat="1">
      <c r="A48" s="8">
        <v>45</v>
      </c>
      <c r="B48" s="9">
        <v>38975</v>
      </c>
      <c r="C48" s="8">
        <v>12.9</v>
      </c>
      <c r="D48" s="10">
        <v>0.51</v>
      </c>
      <c r="E48" s="8" t="s">
        <v>17</v>
      </c>
      <c r="F48" s="8">
        <f>ROUNDUP(J45*0.003/(1*D48),-2)</f>
        <v>70100</v>
      </c>
      <c r="G48" s="8"/>
      <c r="H48" s="8">
        <f t="shared" si="15"/>
        <v>904290</v>
      </c>
      <c r="I48" s="8">
        <f t="shared" ref="I48:I49" si="16">H48+I47</f>
        <v>2662679</v>
      </c>
      <c r="J48" s="8"/>
      <c r="K48" s="8"/>
      <c r="L48" s="8"/>
      <c r="M48" s="26"/>
      <c r="N48" s="8"/>
    </row>
    <row r="49" spans="1:14" s="4" customFormat="1">
      <c r="A49" s="8">
        <v>46</v>
      </c>
      <c r="B49" s="9">
        <v>38978</v>
      </c>
      <c r="C49" s="8">
        <v>13.06</v>
      </c>
      <c r="D49" s="10">
        <v>0.51</v>
      </c>
      <c r="E49" s="8" t="s">
        <v>17</v>
      </c>
      <c r="F49" s="8">
        <v>61000</v>
      </c>
      <c r="G49" s="8"/>
      <c r="H49" s="8">
        <f t="shared" si="15"/>
        <v>796660</v>
      </c>
      <c r="I49" s="8">
        <f t="shared" si="16"/>
        <v>3459339</v>
      </c>
      <c r="J49" s="8"/>
      <c r="K49" s="8"/>
      <c r="L49" s="8"/>
      <c r="M49" s="26"/>
      <c r="N49" s="8"/>
    </row>
    <row r="50" spans="1:14" s="4" customFormat="1">
      <c r="A50" s="8">
        <v>47</v>
      </c>
      <c r="B50" s="9">
        <v>38989</v>
      </c>
      <c r="C50" s="8">
        <v>16.3</v>
      </c>
      <c r="D50" s="10">
        <v>0.57999999999999996</v>
      </c>
      <c r="E50" s="8" t="s">
        <v>17</v>
      </c>
      <c r="F50" s="8">
        <v>0</v>
      </c>
      <c r="G50" s="8"/>
      <c r="H50" s="8"/>
      <c r="I50" s="8"/>
      <c r="J50" s="8"/>
      <c r="K50" s="8"/>
      <c r="L50" s="8"/>
      <c r="M50" s="26"/>
      <c r="N50" s="8"/>
    </row>
    <row r="51" spans="1:14" s="4" customFormat="1">
      <c r="A51" s="8">
        <v>48</v>
      </c>
      <c r="B51" s="9">
        <v>39013</v>
      </c>
      <c r="C51" s="8">
        <v>17.059999999999999</v>
      </c>
      <c r="D51" s="10"/>
      <c r="E51" s="11" t="s">
        <v>18</v>
      </c>
      <c r="F51" s="8"/>
      <c r="G51" s="8">
        <f>SUM(F46:F50)</f>
        <v>264800</v>
      </c>
      <c r="H51" s="8">
        <f>ROUNDUP(G51*C51,0)</f>
        <v>4517488</v>
      </c>
      <c r="I51" s="8"/>
      <c r="J51" s="8">
        <f>J45+K51</f>
        <v>12967885</v>
      </c>
      <c r="K51" s="8">
        <f>H51-I49</f>
        <v>1058149</v>
      </c>
      <c r="L51" s="8"/>
      <c r="M51" s="27"/>
      <c r="N51" s="8"/>
    </row>
    <row r="52" spans="1:14" s="4" customFormat="1">
      <c r="A52" s="8">
        <v>49</v>
      </c>
      <c r="B52" s="9">
        <v>39014</v>
      </c>
      <c r="C52" s="8">
        <v>17.72</v>
      </c>
      <c r="D52" s="10">
        <v>0.79</v>
      </c>
      <c r="E52" s="8" t="s">
        <v>17</v>
      </c>
      <c r="F52" s="8">
        <f>ROUNDUP(J51*0.003/(1*D52),-2)</f>
        <v>49300</v>
      </c>
      <c r="G52" s="8"/>
      <c r="H52" s="8">
        <f>ROUNDUP(F52*C52,0)</f>
        <v>873596</v>
      </c>
      <c r="I52" s="8">
        <f>H52</f>
        <v>873596</v>
      </c>
      <c r="J52" s="8"/>
      <c r="K52" s="8"/>
      <c r="L52" s="8"/>
      <c r="M52" s="25">
        <v>1</v>
      </c>
      <c r="N52" s="8"/>
    </row>
    <row r="53" spans="1:14" s="4" customFormat="1">
      <c r="A53" s="8">
        <v>50</v>
      </c>
      <c r="B53" s="9">
        <v>39021</v>
      </c>
      <c r="C53" s="8">
        <v>19.09</v>
      </c>
      <c r="D53" s="10">
        <v>0.88</v>
      </c>
      <c r="E53" s="8" t="s">
        <v>17</v>
      </c>
      <c r="F53" s="8">
        <f>ROUNDUP(J51*0.003/(1*D53),-2)</f>
        <v>44300</v>
      </c>
      <c r="G53" s="8"/>
      <c r="H53" s="8">
        <f t="shared" ref="H53:H55" si="17">ROUNDUP(F53*C53,0)</f>
        <v>845687</v>
      </c>
      <c r="I53" s="8">
        <f>H53+I52</f>
        <v>1719283</v>
      </c>
      <c r="J53" s="8"/>
      <c r="K53" s="8"/>
      <c r="L53" s="8"/>
      <c r="M53" s="26"/>
      <c r="N53" s="8"/>
    </row>
    <row r="54" spans="1:14" s="4" customFormat="1">
      <c r="A54" s="8">
        <v>51</v>
      </c>
      <c r="B54" s="9">
        <v>39022</v>
      </c>
      <c r="C54" s="8">
        <v>18.690000000000001</v>
      </c>
      <c r="D54" s="10">
        <v>0.89</v>
      </c>
      <c r="E54" s="8" t="s">
        <v>17</v>
      </c>
      <c r="F54" s="8">
        <f>ROUNDUP(J51*0.003/(1*D54),-2)</f>
        <v>43800</v>
      </c>
      <c r="G54" s="8"/>
      <c r="H54" s="8">
        <f t="shared" si="17"/>
        <v>818622</v>
      </c>
      <c r="I54" s="8">
        <f t="shared" ref="I54:I55" si="18">H54+I53</f>
        <v>2537905</v>
      </c>
      <c r="J54" s="8"/>
      <c r="K54" s="8"/>
      <c r="L54" s="8"/>
      <c r="M54" s="26"/>
      <c r="N54" s="8"/>
    </row>
    <row r="55" spans="1:14" s="4" customFormat="1">
      <c r="A55" s="8">
        <v>52</v>
      </c>
      <c r="B55" s="9">
        <v>39027</v>
      </c>
      <c r="C55" s="8">
        <v>18.16</v>
      </c>
      <c r="D55" s="10">
        <v>0.9</v>
      </c>
      <c r="E55" s="8" t="s">
        <v>17</v>
      </c>
      <c r="F55" s="8">
        <f>ROUNDUP(J51*0.003/(1*D55),-2)</f>
        <v>43300</v>
      </c>
      <c r="G55" s="8"/>
      <c r="H55" s="8">
        <f t="shared" si="17"/>
        <v>786328</v>
      </c>
      <c r="I55" s="8">
        <f t="shared" si="18"/>
        <v>3324233</v>
      </c>
      <c r="J55" s="8"/>
      <c r="K55" s="8"/>
      <c r="L55" s="8"/>
      <c r="M55" s="26"/>
      <c r="N55" s="8"/>
    </row>
    <row r="56" spans="1:14" s="4" customFormat="1">
      <c r="A56" s="8">
        <v>53</v>
      </c>
      <c r="B56" s="9">
        <v>39115</v>
      </c>
      <c r="C56" s="8">
        <v>32.950000000000003</v>
      </c>
      <c r="D56" s="10"/>
      <c r="E56" s="11" t="s">
        <v>18</v>
      </c>
      <c r="F56" s="8"/>
      <c r="G56" s="8">
        <f>SUM(F52:F55)</f>
        <v>180700</v>
      </c>
      <c r="H56" s="8">
        <f>ROUNDUP(G56*C56,0)</f>
        <v>5954065</v>
      </c>
      <c r="I56" s="8"/>
      <c r="J56" s="8">
        <f>J51+K56</f>
        <v>15597717</v>
      </c>
      <c r="K56" s="8">
        <f>H56-I55</f>
        <v>2629832</v>
      </c>
      <c r="L56" s="8"/>
      <c r="M56" s="27"/>
      <c r="N56" s="8"/>
    </row>
    <row r="57" spans="1:14" s="4" customFormat="1">
      <c r="A57" s="8">
        <v>54</v>
      </c>
      <c r="B57" s="9">
        <v>39129</v>
      </c>
      <c r="C57" s="8">
        <v>41.07</v>
      </c>
      <c r="D57" s="10">
        <v>2.5099999999999998</v>
      </c>
      <c r="E57" s="8" t="s">
        <v>17</v>
      </c>
      <c r="F57" s="8">
        <f>ROUNDUP(J56*0.003/(1*D57),-2)</f>
        <v>18700</v>
      </c>
      <c r="G57" s="8"/>
      <c r="H57" s="8">
        <f>ROUNDUP(F57*C57,0)</f>
        <v>768009</v>
      </c>
      <c r="I57" s="8">
        <f>H57</f>
        <v>768009</v>
      </c>
      <c r="J57" s="8"/>
      <c r="K57" s="8"/>
      <c r="L57" s="8"/>
      <c r="M57" s="8"/>
      <c r="N57" s="25">
        <v>1</v>
      </c>
    </row>
    <row r="58" spans="1:14" s="4" customFormat="1">
      <c r="A58" s="8">
        <v>55</v>
      </c>
      <c r="B58" s="9">
        <v>39140</v>
      </c>
      <c r="C58" s="8">
        <v>35.229999999999997</v>
      </c>
      <c r="D58" s="10"/>
      <c r="E58" s="11" t="s">
        <v>18</v>
      </c>
      <c r="F58" s="8"/>
      <c r="G58" s="8">
        <f>F57</f>
        <v>18700</v>
      </c>
      <c r="H58" s="8">
        <f>ROUNDUP(G58*C58,0)</f>
        <v>658801</v>
      </c>
      <c r="I58" s="8"/>
      <c r="J58" s="8">
        <f>J56+L58</f>
        <v>15488509</v>
      </c>
      <c r="K58" s="8"/>
      <c r="L58" s="8">
        <f>H58-I57</f>
        <v>-109208</v>
      </c>
      <c r="M58" s="8"/>
      <c r="N58" s="27"/>
    </row>
    <row r="59" spans="1:14" s="4" customFormat="1">
      <c r="A59" s="8">
        <v>56</v>
      </c>
      <c r="B59" s="9">
        <v>39162</v>
      </c>
      <c r="C59" s="8">
        <v>39.799999999999997</v>
      </c>
      <c r="D59" s="10">
        <v>2.3199999999999998</v>
      </c>
      <c r="E59" s="8" t="s">
        <v>17</v>
      </c>
      <c r="F59" s="8">
        <f>ROUNDUP(J58*0.003/(1*D59),-2)</f>
        <v>20100</v>
      </c>
      <c r="G59" s="8"/>
      <c r="H59" s="8">
        <f>ROUNDUP(F59*C59,0)</f>
        <v>799980</v>
      </c>
      <c r="I59" s="8">
        <f>H59</f>
        <v>799980</v>
      </c>
      <c r="J59" s="8"/>
      <c r="K59" s="8"/>
      <c r="L59" s="8"/>
      <c r="M59" s="25">
        <v>1</v>
      </c>
      <c r="N59" s="8"/>
    </row>
    <row r="60" spans="1:14" s="4" customFormat="1">
      <c r="A60" s="8">
        <v>57</v>
      </c>
      <c r="B60" s="9">
        <v>39167</v>
      </c>
      <c r="C60" s="8">
        <v>39.799999999999997</v>
      </c>
      <c r="D60" s="10">
        <v>2.23</v>
      </c>
      <c r="E60" s="8" t="s">
        <v>17</v>
      </c>
      <c r="F60" s="8">
        <f>ROUNDUP(J58*0.003/(1*D60),-2)</f>
        <v>20900</v>
      </c>
      <c r="G60" s="8"/>
      <c r="H60" s="8">
        <f t="shared" ref="H60:H62" si="19">ROUNDUP(F60*C60,0)</f>
        <v>831820</v>
      </c>
      <c r="I60" s="8">
        <f>H60+I59</f>
        <v>1631800</v>
      </c>
      <c r="J60" s="8"/>
      <c r="K60" s="8"/>
      <c r="L60" s="8"/>
      <c r="M60" s="26"/>
      <c r="N60" s="8"/>
    </row>
    <row r="61" spans="1:14" s="4" customFormat="1">
      <c r="A61" s="8">
        <v>58</v>
      </c>
      <c r="B61" s="9">
        <v>39169</v>
      </c>
      <c r="C61" s="8">
        <v>40.700000000000003</v>
      </c>
      <c r="D61" s="10">
        <v>2.19</v>
      </c>
      <c r="E61" s="8" t="s">
        <v>17</v>
      </c>
      <c r="F61" s="8">
        <f>ROUNDUP(J58*0.003/(1*D61),-2)</f>
        <v>21300</v>
      </c>
      <c r="G61" s="8"/>
      <c r="H61" s="8">
        <f t="shared" si="19"/>
        <v>866910</v>
      </c>
      <c r="I61" s="8">
        <f t="shared" ref="I61:I62" si="20">H61+I60</f>
        <v>2498710</v>
      </c>
      <c r="J61" s="8"/>
      <c r="K61" s="8"/>
      <c r="L61" s="8"/>
      <c r="M61" s="26"/>
      <c r="N61" s="8"/>
    </row>
    <row r="62" spans="1:14" s="4" customFormat="1">
      <c r="A62" s="8">
        <v>59</v>
      </c>
      <c r="B62" s="9">
        <v>39174</v>
      </c>
      <c r="C62" s="8">
        <v>43.19</v>
      </c>
      <c r="D62" s="10">
        <v>2.2799999999999998</v>
      </c>
      <c r="E62" s="8" t="s">
        <v>17</v>
      </c>
      <c r="F62" s="8">
        <v>18100</v>
      </c>
      <c r="G62" s="8"/>
      <c r="H62" s="8">
        <f t="shared" si="19"/>
        <v>781739</v>
      </c>
      <c r="I62" s="8">
        <f t="shared" si="20"/>
        <v>3280449</v>
      </c>
      <c r="J62" s="8"/>
      <c r="K62" s="8"/>
      <c r="L62" s="8"/>
      <c r="M62" s="26"/>
      <c r="N62" s="8"/>
    </row>
    <row r="63" spans="1:14" s="4" customFormat="1">
      <c r="A63" s="8">
        <v>60</v>
      </c>
      <c r="B63" s="9">
        <v>39176</v>
      </c>
      <c r="C63" s="8">
        <v>43.9</v>
      </c>
      <c r="D63" s="10">
        <v>2.13</v>
      </c>
      <c r="E63" s="8" t="s">
        <v>17</v>
      </c>
      <c r="F63" s="8">
        <v>0</v>
      </c>
      <c r="G63" s="8"/>
      <c r="H63" s="8"/>
      <c r="I63" s="8"/>
      <c r="J63" s="8"/>
      <c r="K63" s="8"/>
      <c r="L63" s="8"/>
      <c r="M63" s="26"/>
      <c r="N63" s="8"/>
    </row>
    <row r="64" spans="1:14" s="4" customFormat="1">
      <c r="A64" s="8">
        <v>61</v>
      </c>
      <c r="B64" s="9">
        <v>39182</v>
      </c>
      <c r="C64" s="8">
        <v>52.55</v>
      </c>
      <c r="D64" s="10">
        <v>2.27</v>
      </c>
      <c r="E64" s="8" t="s">
        <v>17</v>
      </c>
      <c r="F64" s="8">
        <v>0</v>
      </c>
      <c r="G64" s="8" t="s">
        <v>23</v>
      </c>
      <c r="H64" s="8"/>
      <c r="I64" s="8"/>
      <c r="J64" s="8"/>
      <c r="K64" s="8"/>
      <c r="L64" s="8"/>
      <c r="M64" s="26"/>
      <c r="N64" s="8"/>
    </row>
    <row r="65" spans="1:14" s="4" customFormat="1">
      <c r="A65" s="8">
        <v>62</v>
      </c>
      <c r="B65" s="9">
        <v>39233</v>
      </c>
      <c r="C65" s="8">
        <v>35.49</v>
      </c>
      <c r="D65" s="10"/>
      <c r="E65" s="11" t="s">
        <v>18</v>
      </c>
      <c r="F65" s="8"/>
      <c r="G65" s="8">
        <f>SUM(F59:F64)*2</f>
        <v>160800</v>
      </c>
      <c r="H65" s="8">
        <f>ROUNDUP(G65*C65,0)</f>
        <v>5706792</v>
      </c>
      <c r="I65" s="8"/>
      <c r="J65" s="8">
        <f>J58+K65</f>
        <v>17914852</v>
      </c>
      <c r="K65" s="8">
        <f>H65-I62</f>
        <v>2426343</v>
      </c>
      <c r="L65" s="8"/>
      <c r="M65" s="27"/>
      <c r="N65" s="8"/>
    </row>
    <row r="66" spans="1:14" s="4" customFormat="1">
      <c r="A66" s="8">
        <v>63</v>
      </c>
      <c r="B66" s="9">
        <v>39286</v>
      </c>
      <c r="C66" s="8">
        <v>44.29</v>
      </c>
      <c r="D66" s="10">
        <v>2.46</v>
      </c>
      <c r="E66" s="8" t="s">
        <v>17</v>
      </c>
      <c r="F66" s="8">
        <f>ROUNDUP(J65*0.003/(1*D66),-2)</f>
        <v>21900</v>
      </c>
      <c r="G66" s="8"/>
      <c r="H66" s="8">
        <f>ROUNDUP(F66*C66,0)</f>
        <v>969951</v>
      </c>
      <c r="I66" s="8">
        <f>H66</f>
        <v>969951</v>
      </c>
      <c r="J66" s="8"/>
      <c r="K66" s="8"/>
      <c r="L66" s="8"/>
      <c r="M66" s="25">
        <v>1</v>
      </c>
      <c r="N66" s="8"/>
    </row>
    <row r="67" spans="1:14" s="4" customFormat="1">
      <c r="A67" s="8">
        <v>64</v>
      </c>
      <c r="B67" s="9">
        <v>39288</v>
      </c>
      <c r="C67" s="8">
        <v>43.51</v>
      </c>
      <c r="D67" s="10">
        <v>2.44</v>
      </c>
      <c r="E67" s="8" t="s">
        <v>17</v>
      </c>
      <c r="F67" s="8">
        <f>ROUNDUP(J65*0.003/(1*D67),-2)</f>
        <v>22100</v>
      </c>
      <c r="G67" s="8"/>
      <c r="H67" s="8">
        <f t="shared" ref="H67:H69" si="21">ROUNDUP(F67*C67,0)</f>
        <v>961571</v>
      </c>
      <c r="I67" s="8">
        <f>H67+I66</f>
        <v>1931522</v>
      </c>
      <c r="J67" s="8"/>
      <c r="K67" s="8"/>
      <c r="L67" s="8"/>
      <c r="M67" s="26"/>
      <c r="N67" s="8"/>
    </row>
    <row r="68" spans="1:14" s="4" customFormat="1">
      <c r="A68" s="8">
        <v>65</v>
      </c>
      <c r="B68" s="9">
        <v>39293</v>
      </c>
      <c r="C68" s="8">
        <v>45.81</v>
      </c>
      <c r="D68" s="10">
        <v>2.44</v>
      </c>
      <c r="E68" s="8" t="s">
        <v>17</v>
      </c>
      <c r="F68" s="8">
        <f>ROUNDUP(J65*0.003/(1*D68),-2)</f>
        <v>22100</v>
      </c>
      <c r="G68" s="8"/>
      <c r="H68" s="8">
        <f t="shared" si="21"/>
        <v>1012401</v>
      </c>
      <c r="I68" s="8">
        <f t="shared" ref="I68:I69" si="22">H68+I67</f>
        <v>2943923</v>
      </c>
      <c r="J68" s="8"/>
      <c r="K68" s="8"/>
      <c r="L68" s="8"/>
      <c r="M68" s="26"/>
      <c r="N68" s="8"/>
    </row>
    <row r="69" spans="1:14" s="4" customFormat="1">
      <c r="A69" s="8">
        <v>66</v>
      </c>
      <c r="B69" s="9">
        <v>39297</v>
      </c>
      <c r="C69" s="8">
        <v>48.95</v>
      </c>
      <c r="D69" s="10">
        <v>2.4</v>
      </c>
      <c r="E69" s="8" t="s">
        <v>17</v>
      </c>
      <c r="F69" s="8">
        <v>21500</v>
      </c>
      <c r="G69" s="8"/>
      <c r="H69" s="8">
        <f t="shared" si="21"/>
        <v>1052425</v>
      </c>
      <c r="I69" s="8">
        <f t="shared" si="22"/>
        <v>3996348</v>
      </c>
      <c r="J69" s="8"/>
      <c r="K69" s="8"/>
      <c r="L69" s="8"/>
      <c r="M69" s="26"/>
      <c r="N69" s="8"/>
    </row>
    <row r="70" spans="1:14" s="4" customFormat="1">
      <c r="A70" s="8">
        <v>67</v>
      </c>
      <c r="B70" s="9">
        <v>39300</v>
      </c>
      <c r="C70" s="8">
        <v>51.09</v>
      </c>
      <c r="D70" s="10">
        <v>2.4300000000000002</v>
      </c>
      <c r="E70" s="8" t="s">
        <v>17</v>
      </c>
      <c r="F70" s="8">
        <v>0</v>
      </c>
      <c r="G70" s="8"/>
      <c r="H70" s="8"/>
      <c r="I70" s="8"/>
      <c r="J70" s="8"/>
      <c r="K70" s="8"/>
      <c r="L70" s="8"/>
      <c r="M70" s="26"/>
      <c r="N70" s="8"/>
    </row>
    <row r="71" spans="1:14" s="4" customFormat="1">
      <c r="A71" s="8">
        <v>68</v>
      </c>
      <c r="B71" s="9">
        <v>39307</v>
      </c>
      <c r="C71" s="8">
        <v>49.81</v>
      </c>
      <c r="D71" s="10">
        <v>2.41</v>
      </c>
      <c r="E71" s="8" t="s">
        <v>17</v>
      </c>
      <c r="F71" s="8">
        <v>0</v>
      </c>
      <c r="G71" s="8"/>
      <c r="H71" s="8"/>
      <c r="I71" s="8"/>
      <c r="J71" s="8"/>
      <c r="K71" s="8"/>
      <c r="L71" s="8"/>
      <c r="M71" s="26"/>
      <c r="N71" s="8"/>
    </row>
    <row r="72" spans="1:14" s="4" customFormat="1">
      <c r="A72" s="8">
        <v>69</v>
      </c>
      <c r="B72" s="9">
        <v>39337</v>
      </c>
      <c r="C72" s="8">
        <v>49.03</v>
      </c>
      <c r="D72" s="10"/>
      <c r="E72" s="11" t="s">
        <v>18</v>
      </c>
      <c r="F72" s="8"/>
      <c r="G72" s="8">
        <f>SUM(F66:F71)</f>
        <v>87600</v>
      </c>
      <c r="H72" s="8">
        <f>ROUNDUP(G72*C72,0)</f>
        <v>4295028</v>
      </c>
      <c r="I72" s="8"/>
      <c r="J72" s="8">
        <f>J65+K72</f>
        <v>18213532</v>
      </c>
      <c r="K72" s="8">
        <f>H72-I69</f>
        <v>298680</v>
      </c>
      <c r="L72" s="8"/>
      <c r="M72" s="27"/>
      <c r="N72" s="8"/>
    </row>
    <row r="73" spans="1:14" s="4" customFormat="1">
      <c r="A73" s="8">
        <v>70</v>
      </c>
      <c r="B73" s="9">
        <v>39342</v>
      </c>
      <c r="C73" s="11">
        <v>50.49</v>
      </c>
      <c r="D73" s="10">
        <v>2.4</v>
      </c>
      <c r="E73" s="8" t="s">
        <v>17</v>
      </c>
      <c r="F73" s="8">
        <f>ROUNDUP(J72*0.003/(1*D73),-2)</f>
        <v>22800</v>
      </c>
      <c r="G73" s="8"/>
      <c r="H73" s="8">
        <f>ROUNDUP(F73*C73,0)</f>
        <v>1151172</v>
      </c>
      <c r="I73" s="8">
        <f>H73</f>
        <v>1151172</v>
      </c>
      <c r="J73" s="8"/>
      <c r="K73" s="8"/>
      <c r="L73" s="8"/>
      <c r="M73" s="25">
        <v>1</v>
      </c>
      <c r="N73" s="8"/>
    </row>
    <row r="74" spans="1:14" s="4" customFormat="1">
      <c r="A74" s="8">
        <v>71</v>
      </c>
      <c r="B74" s="9">
        <v>39349</v>
      </c>
      <c r="C74" s="8">
        <v>49.25</v>
      </c>
      <c r="D74" s="10">
        <v>2.35</v>
      </c>
      <c r="E74" s="8" t="s">
        <v>17</v>
      </c>
      <c r="F74" s="8">
        <f>ROUNDUP(J72*0.003/(1*D74),-2)</f>
        <v>23300</v>
      </c>
      <c r="G74" s="8"/>
      <c r="H74" s="8">
        <f t="shared" ref="H74:H76" si="23">ROUNDUP(F74*C74,0)</f>
        <v>1147525</v>
      </c>
      <c r="I74" s="8">
        <f>H74+I73</f>
        <v>2298697</v>
      </c>
      <c r="J74" s="8"/>
      <c r="K74" s="8"/>
      <c r="L74" s="8"/>
      <c r="M74" s="26"/>
      <c r="N74" s="8"/>
    </row>
    <row r="75" spans="1:14" s="4" customFormat="1">
      <c r="A75" s="8">
        <v>72</v>
      </c>
      <c r="B75" s="9">
        <v>39353</v>
      </c>
      <c r="C75" s="8">
        <v>51.05</v>
      </c>
      <c r="D75" s="10">
        <v>2.2200000000000002</v>
      </c>
      <c r="E75" s="8" t="s">
        <v>17</v>
      </c>
      <c r="F75" s="8">
        <f>ROUNDUP(J72*0.003/(1*D75),-2)</f>
        <v>24700</v>
      </c>
      <c r="G75" s="8"/>
      <c r="H75" s="8">
        <f t="shared" si="23"/>
        <v>1260935</v>
      </c>
      <c r="I75" s="8">
        <f t="shared" ref="I75:I76" si="24">H75+I74</f>
        <v>3559632</v>
      </c>
      <c r="J75" s="8"/>
      <c r="K75" s="8"/>
      <c r="L75" s="8"/>
      <c r="M75" s="26"/>
      <c r="N75" s="8"/>
    </row>
    <row r="76" spans="1:14" s="4" customFormat="1">
      <c r="A76" s="8">
        <v>73</v>
      </c>
      <c r="B76" s="9">
        <v>39363</v>
      </c>
      <c r="C76" s="8">
        <v>52.8</v>
      </c>
      <c r="D76" s="10">
        <v>2.21</v>
      </c>
      <c r="E76" s="8" t="s">
        <v>17</v>
      </c>
      <c r="F76" s="8">
        <v>20400</v>
      </c>
      <c r="G76" s="8"/>
      <c r="H76" s="8">
        <f t="shared" si="23"/>
        <v>1077120</v>
      </c>
      <c r="I76" s="8">
        <f t="shared" si="24"/>
        <v>4636752</v>
      </c>
      <c r="J76" s="8"/>
      <c r="K76" s="8"/>
      <c r="L76" s="8"/>
      <c r="M76" s="26"/>
      <c r="N76" s="8"/>
    </row>
    <row r="77" spans="1:14" s="4" customFormat="1">
      <c r="A77" s="8">
        <v>74</v>
      </c>
      <c r="B77" s="9">
        <v>39365</v>
      </c>
      <c r="C77" s="8">
        <v>55.75</v>
      </c>
      <c r="D77" s="10">
        <v>2.37</v>
      </c>
      <c r="E77" s="8" t="s">
        <v>17</v>
      </c>
      <c r="F77" s="8">
        <v>0</v>
      </c>
      <c r="G77" s="8"/>
      <c r="H77" s="8"/>
      <c r="I77" s="8"/>
      <c r="J77" s="8"/>
      <c r="K77" s="8"/>
      <c r="L77" s="8"/>
      <c r="M77" s="26"/>
      <c r="N77" s="8"/>
    </row>
    <row r="78" spans="1:14" s="4" customFormat="1">
      <c r="A78" s="8">
        <v>75</v>
      </c>
      <c r="B78" s="9">
        <v>39378</v>
      </c>
      <c r="C78" s="8">
        <v>63.26</v>
      </c>
      <c r="D78" s="10"/>
      <c r="E78" s="11" t="s">
        <v>18</v>
      </c>
      <c r="F78" s="8"/>
      <c r="G78" s="8">
        <f>SUM(F73:F77)</f>
        <v>91200</v>
      </c>
      <c r="H78" s="8">
        <f>ROUNDUP(G78*C78,0)</f>
        <v>5769312</v>
      </c>
      <c r="I78" s="8"/>
      <c r="J78" s="8">
        <f>J72+K78</f>
        <v>19346092</v>
      </c>
      <c r="K78" s="8">
        <f>H78-I76</f>
        <v>1132560</v>
      </c>
      <c r="L78" s="8"/>
      <c r="M78" s="27"/>
      <c r="N78" s="8"/>
    </row>
    <row r="79" spans="1:14" s="4" customFormat="1">
      <c r="A79" s="8">
        <v>76</v>
      </c>
      <c r="B79" s="9">
        <v>39440</v>
      </c>
      <c r="C79" s="8">
        <v>54.37</v>
      </c>
      <c r="D79" s="10">
        <v>2.36</v>
      </c>
      <c r="E79" s="8" t="s">
        <v>17</v>
      </c>
      <c r="F79" s="8">
        <f>ROUNDUP(J78*0.003/(1*D79),-2)</f>
        <v>24600</v>
      </c>
      <c r="G79" s="8"/>
      <c r="H79" s="8">
        <f>ROUNDUP(F79*C79,0)</f>
        <v>1337502</v>
      </c>
      <c r="I79" s="8">
        <f>H79</f>
        <v>1337502</v>
      </c>
      <c r="J79" s="8"/>
      <c r="K79" s="8"/>
      <c r="L79" s="8"/>
      <c r="M79" s="8"/>
      <c r="N79" s="25">
        <v>1</v>
      </c>
    </row>
    <row r="80" spans="1:14" s="4" customFormat="1">
      <c r="A80" s="8">
        <v>77</v>
      </c>
      <c r="B80" s="9">
        <v>39443</v>
      </c>
      <c r="C80" s="8">
        <v>57.58</v>
      </c>
      <c r="D80" s="10">
        <v>2.34</v>
      </c>
      <c r="E80" s="8" t="s">
        <v>17</v>
      </c>
      <c r="F80" s="8">
        <f>ROUNDUP(J78*0.003/(1*D80),-2)</f>
        <v>24900</v>
      </c>
      <c r="G80" s="8"/>
      <c r="H80" s="8">
        <f t="shared" ref="H80:H82" si="25">ROUNDUP(F80*C80,0)</f>
        <v>1433742</v>
      </c>
      <c r="I80" s="8">
        <f>H80+I79</f>
        <v>2771244</v>
      </c>
      <c r="J80" s="8"/>
      <c r="K80" s="8"/>
      <c r="L80" s="8"/>
      <c r="M80" s="8"/>
      <c r="N80" s="26"/>
    </row>
    <row r="81" spans="1:14" s="4" customFormat="1">
      <c r="A81" s="8">
        <v>78</v>
      </c>
      <c r="B81" s="9">
        <v>39454</v>
      </c>
      <c r="C81" s="8">
        <v>58.76</v>
      </c>
      <c r="D81" s="10">
        <v>2.13</v>
      </c>
      <c r="E81" s="8" t="s">
        <v>17</v>
      </c>
      <c r="F81" s="8">
        <f>ROUNDUP(J78*0.003/(1*D81),-2)</f>
        <v>27300</v>
      </c>
      <c r="G81" s="8"/>
      <c r="H81" s="8">
        <f t="shared" si="25"/>
        <v>1604148</v>
      </c>
      <c r="I81" s="8">
        <f t="shared" ref="I81:I82" si="26">H81+I80</f>
        <v>4375392</v>
      </c>
      <c r="J81" s="8"/>
      <c r="K81" s="8"/>
      <c r="L81" s="8"/>
      <c r="M81" s="8"/>
      <c r="N81" s="26"/>
    </row>
    <row r="82" spans="1:14" s="4" customFormat="1">
      <c r="A82" s="8">
        <v>79</v>
      </c>
      <c r="B82" s="9">
        <v>39457</v>
      </c>
      <c r="C82" s="8">
        <v>57.28</v>
      </c>
      <c r="D82" s="10">
        <v>2.0699999999999998</v>
      </c>
      <c r="E82" s="8" t="s">
        <v>17</v>
      </c>
      <c r="F82" s="8">
        <v>21600</v>
      </c>
      <c r="G82" s="8"/>
      <c r="H82" s="8">
        <f t="shared" si="25"/>
        <v>1237248</v>
      </c>
      <c r="I82" s="8">
        <f t="shared" si="26"/>
        <v>5612640</v>
      </c>
      <c r="J82" s="8"/>
      <c r="K82" s="8"/>
      <c r="L82" s="8"/>
      <c r="M82" s="8"/>
      <c r="N82" s="26"/>
    </row>
    <row r="83" spans="1:14" s="4" customFormat="1">
      <c r="A83" s="8">
        <v>80</v>
      </c>
      <c r="B83" s="9">
        <v>39464</v>
      </c>
      <c r="C83" s="8">
        <v>53</v>
      </c>
      <c r="D83" s="10"/>
      <c r="E83" s="11" t="s">
        <v>18</v>
      </c>
      <c r="F83" s="8"/>
      <c r="G83" s="8">
        <f>SUM(F79:F82)</f>
        <v>98400</v>
      </c>
      <c r="H83" s="8">
        <f>ROUNDUP(G83*C83,0)</f>
        <v>5215200</v>
      </c>
      <c r="I83" s="8"/>
      <c r="J83" s="8">
        <f>J78+L83</f>
        <v>18948652</v>
      </c>
      <c r="K83" s="8"/>
      <c r="L83" s="8">
        <f>H83-I82</f>
        <v>-397440</v>
      </c>
      <c r="M83" s="8"/>
      <c r="N83" s="27"/>
    </row>
    <row r="84" spans="1:14" s="4" customFormat="1">
      <c r="A84" s="8">
        <v>81</v>
      </c>
      <c r="B84" s="9">
        <v>39568</v>
      </c>
      <c r="C84" s="8">
        <v>38.200000000000003</v>
      </c>
      <c r="D84" s="10">
        <v>2.65</v>
      </c>
      <c r="E84" s="8" t="s">
        <v>17</v>
      </c>
      <c r="F84" s="8">
        <f>ROUNDUP(J83*0.003/(1*D84),-2)</f>
        <v>21500</v>
      </c>
      <c r="G84" s="8"/>
      <c r="H84" s="8">
        <f>ROUNDUP(F84*C84,0)</f>
        <v>821300</v>
      </c>
      <c r="I84" s="8">
        <f>H84</f>
        <v>821300</v>
      </c>
      <c r="J84" s="8"/>
      <c r="K84" s="8"/>
      <c r="L84" s="8"/>
      <c r="M84" s="25">
        <v>1</v>
      </c>
      <c r="N84" s="8"/>
    </row>
    <row r="85" spans="1:14" s="4" customFormat="1">
      <c r="A85" s="8">
        <v>82</v>
      </c>
      <c r="B85" s="9">
        <v>39588</v>
      </c>
      <c r="C85" s="8">
        <v>42.15</v>
      </c>
      <c r="D85" s="10"/>
      <c r="E85" s="11" t="s">
        <v>18</v>
      </c>
      <c r="F85" s="8"/>
      <c r="G85" s="8">
        <f>F84</f>
        <v>21500</v>
      </c>
      <c r="H85" s="8">
        <f>ROUNDUP(G85*C85,0)</f>
        <v>906225</v>
      </c>
      <c r="I85" s="8"/>
      <c r="J85" s="8">
        <f>J83+K85</f>
        <v>19033577</v>
      </c>
      <c r="K85" s="8">
        <f>H85-I84</f>
        <v>84925</v>
      </c>
      <c r="L85" s="8"/>
      <c r="M85" s="27"/>
      <c r="N85" s="8"/>
    </row>
    <row r="86" spans="1:14" s="4" customFormat="1">
      <c r="A86" s="8">
        <v>83</v>
      </c>
      <c r="B86" s="9">
        <v>39769</v>
      </c>
      <c r="C86" s="8">
        <v>17.21</v>
      </c>
      <c r="D86" s="10">
        <v>1.1299999999999999</v>
      </c>
      <c r="E86" s="8" t="s">
        <v>17</v>
      </c>
      <c r="F86" s="8">
        <f>ROUNDUP(J85*0.003/(1*D86),-2)</f>
        <v>50600</v>
      </c>
      <c r="G86" s="8"/>
      <c r="H86" s="8">
        <f>ROUNDUP(F86*C86,0)</f>
        <v>870826</v>
      </c>
      <c r="I86" s="8">
        <f>H86</f>
        <v>870826</v>
      </c>
      <c r="J86" s="8"/>
      <c r="K86" s="8"/>
      <c r="L86" s="8"/>
      <c r="M86" s="8"/>
      <c r="N86" s="25">
        <v>1</v>
      </c>
    </row>
    <row r="87" spans="1:14" s="4" customFormat="1">
      <c r="A87" s="8">
        <v>84</v>
      </c>
      <c r="B87" s="9">
        <v>39780</v>
      </c>
      <c r="C87" s="8">
        <v>16.309999999999999</v>
      </c>
      <c r="D87" s="10"/>
      <c r="E87" s="11" t="s">
        <v>18</v>
      </c>
      <c r="F87" s="8"/>
      <c r="G87" s="8">
        <f>F86</f>
        <v>50600</v>
      </c>
      <c r="H87" s="8">
        <f>ROUNDUP(G87*C87,0)</f>
        <v>825286</v>
      </c>
      <c r="I87" s="8"/>
      <c r="J87" s="8">
        <f>J85+L87</f>
        <v>18988037</v>
      </c>
      <c r="K87" s="8"/>
      <c r="L87" s="8">
        <f>H87-I86</f>
        <v>-45540</v>
      </c>
      <c r="M87" s="8"/>
      <c r="N87" s="27"/>
    </row>
    <row r="88" spans="1:14" s="4" customFormat="1">
      <c r="A88" s="8">
        <v>85</v>
      </c>
      <c r="B88" s="9">
        <v>39790</v>
      </c>
      <c r="C88" s="8">
        <v>18.12</v>
      </c>
      <c r="D88" s="10">
        <v>1.18</v>
      </c>
      <c r="E88" s="8" t="s">
        <v>17</v>
      </c>
      <c r="F88" s="8">
        <f>ROUNDUP(J87*0.003/(1*D88),-2)</f>
        <v>48300</v>
      </c>
      <c r="G88" s="8"/>
      <c r="H88" s="8">
        <f>ROUNDUP(F88*C88,0)</f>
        <v>875196</v>
      </c>
      <c r="I88" s="8">
        <f>H88</f>
        <v>875196</v>
      </c>
      <c r="J88" s="8"/>
      <c r="K88" s="8"/>
      <c r="L88" s="8"/>
      <c r="M88" s="8"/>
      <c r="N88" s="25">
        <v>1</v>
      </c>
    </row>
    <row r="89" spans="1:14" s="4" customFormat="1">
      <c r="A89" s="8">
        <v>86</v>
      </c>
      <c r="B89" s="9">
        <v>39805</v>
      </c>
      <c r="C89" s="8">
        <v>15.36</v>
      </c>
      <c r="D89" s="10"/>
      <c r="E89" s="11" t="s">
        <v>18</v>
      </c>
      <c r="F89" s="8"/>
      <c r="G89" s="8">
        <f>F88</f>
        <v>48300</v>
      </c>
      <c r="H89" s="8">
        <f>ROUNDUP(G89*C89,0)</f>
        <v>741888</v>
      </c>
      <c r="I89" s="8"/>
      <c r="J89" s="8">
        <f>J87+L89</f>
        <v>18854729</v>
      </c>
      <c r="K89" s="8"/>
      <c r="L89" s="8">
        <f>H89-I88</f>
        <v>-133308</v>
      </c>
      <c r="M89" s="8"/>
      <c r="N89" s="27"/>
    </row>
    <row r="90" spans="1:14" s="4" customFormat="1">
      <c r="A90" s="8">
        <v>87</v>
      </c>
      <c r="B90" s="9">
        <v>39847</v>
      </c>
      <c r="C90" s="8">
        <v>20.88</v>
      </c>
      <c r="D90" s="10">
        <v>0.95</v>
      </c>
      <c r="E90" s="8" t="s">
        <v>17</v>
      </c>
      <c r="F90" s="8">
        <f>ROUNDUP(J89*0.003/(1*D90),-2)</f>
        <v>59600</v>
      </c>
      <c r="G90" s="8"/>
      <c r="H90" s="8">
        <f>ROUNDUP(F90*C90,0)</f>
        <v>1244448</v>
      </c>
      <c r="I90" s="8">
        <f>H90</f>
        <v>1244448</v>
      </c>
      <c r="J90" s="8"/>
      <c r="K90" s="8"/>
      <c r="L90" s="8"/>
      <c r="M90" s="25">
        <v>1</v>
      </c>
      <c r="N90" s="8"/>
    </row>
    <row r="91" spans="1:14" s="4" customFormat="1">
      <c r="A91" s="8">
        <v>88</v>
      </c>
      <c r="B91" s="9">
        <v>39848</v>
      </c>
      <c r="C91" s="8">
        <v>20.77</v>
      </c>
      <c r="D91" s="10">
        <v>0.96</v>
      </c>
      <c r="E91" s="8" t="s">
        <v>17</v>
      </c>
      <c r="F91" s="8">
        <f>ROUNDUP(J89*0.003/(1*D91),-2)</f>
        <v>59000</v>
      </c>
      <c r="G91" s="8"/>
      <c r="H91" s="8">
        <f t="shared" ref="H91:H93" si="27">ROUNDUP(F91*C91,0)</f>
        <v>1225430</v>
      </c>
      <c r="I91" s="8">
        <f>H91+I90</f>
        <v>2469878</v>
      </c>
      <c r="J91" s="8"/>
      <c r="K91" s="8"/>
      <c r="L91" s="8"/>
      <c r="M91" s="26"/>
      <c r="N91" s="8"/>
    </row>
    <row r="92" spans="1:14" s="4" customFormat="1">
      <c r="A92" s="8">
        <v>89</v>
      </c>
      <c r="B92" s="9">
        <v>39850</v>
      </c>
      <c r="C92" s="8">
        <v>20.79</v>
      </c>
      <c r="D92" s="10">
        <v>0.97</v>
      </c>
      <c r="E92" s="8" t="s">
        <v>17</v>
      </c>
      <c r="F92" s="8">
        <f>ROUNDUP(J89*0.003/(1*D92),-2)</f>
        <v>58400</v>
      </c>
      <c r="G92" s="8"/>
      <c r="H92" s="8">
        <f t="shared" si="27"/>
        <v>1214136</v>
      </c>
      <c r="I92" s="8">
        <f t="shared" ref="I92:I93" si="28">H92+I91</f>
        <v>3684014</v>
      </c>
      <c r="J92" s="8"/>
      <c r="K92" s="8"/>
      <c r="L92" s="8"/>
      <c r="M92" s="26"/>
      <c r="N92" s="8"/>
    </row>
    <row r="93" spans="1:14" s="4" customFormat="1">
      <c r="A93" s="8">
        <v>90</v>
      </c>
      <c r="B93" s="9">
        <v>39853</v>
      </c>
      <c r="C93" s="8">
        <v>21.05</v>
      </c>
      <c r="D93" s="10">
        <v>0.99</v>
      </c>
      <c r="E93" s="8" t="s">
        <v>17</v>
      </c>
      <c r="F93" s="8">
        <f>ROUNDUP(J89*0.003/(1*D93),-2)</f>
        <v>57200</v>
      </c>
      <c r="G93" s="8"/>
      <c r="H93" s="8">
        <f t="shared" si="27"/>
        <v>1204060</v>
      </c>
      <c r="I93" s="8">
        <f t="shared" si="28"/>
        <v>4888074</v>
      </c>
      <c r="J93" s="8"/>
      <c r="K93" s="8"/>
      <c r="L93" s="8"/>
      <c r="M93" s="26"/>
      <c r="N93" s="8"/>
    </row>
    <row r="94" spans="1:14" s="4" customFormat="1">
      <c r="A94" s="8">
        <v>91</v>
      </c>
      <c r="B94" s="9">
        <v>39854</v>
      </c>
      <c r="C94" s="8">
        <v>20.93</v>
      </c>
      <c r="D94" s="10">
        <v>0.98</v>
      </c>
      <c r="E94" s="8" t="s">
        <v>17</v>
      </c>
      <c r="F94" s="8">
        <v>4200</v>
      </c>
      <c r="G94" s="8"/>
      <c r="H94" s="8">
        <f t="shared" ref="H94" si="29">ROUNDUP(F94*C94,0)</f>
        <v>87906</v>
      </c>
      <c r="I94" s="8">
        <f t="shared" ref="I94" si="30">H94+I93</f>
        <v>4975980</v>
      </c>
      <c r="J94" s="8"/>
      <c r="K94" s="8"/>
      <c r="L94" s="8"/>
      <c r="M94" s="26"/>
      <c r="N94" s="8"/>
    </row>
    <row r="95" spans="1:14" s="4" customFormat="1">
      <c r="A95" s="8">
        <v>92</v>
      </c>
      <c r="B95" s="9">
        <v>39869</v>
      </c>
      <c r="C95" s="8">
        <v>23.2</v>
      </c>
      <c r="D95" s="10"/>
      <c r="E95" s="11" t="s">
        <v>18</v>
      </c>
      <c r="F95" s="8"/>
      <c r="G95" s="8">
        <f>SUM(F90:F94)</f>
        <v>238400</v>
      </c>
      <c r="H95" s="8">
        <f>ROUNDUP(G95*C95,0)</f>
        <v>5530880</v>
      </c>
      <c r="I95" s="8"/>
      <c r="J95" s="8">
        <f>J89+K95</f>
        <v>19409629</v>
      </c>
      <c r="K95" s="8">
        <f>H95-I94</f>
        <v>554900</v>
      </c>
      <c r="L95" s="8"/>
      <c r="M95" s="27"/>
      <c r="N95" s="8"/>
    </row>
    <row r="96" spans="1:14" s="4" customFormat="1">
      <c r="A96" s="8">
        <v>93</v>
      </c>
      <c r="B96" s="9">
        <v>39895</v>
      </c>
      <c r="C96" s="8">
        <v>24.69</v>
      </c>
      <c r="D96" s="10">
        <v>1.4</v>
      </c>
      <c r="E96" s="8" t="s">
        <v>17</v>
      </c>
      <c r="F96" s="8">
        <f>ROUNDUP(J95*0.003/(1*D96),-2)</f>
        <v>41600</v>
      </c>
      <c r="G96" s="8"/>
      <c r="H96" s="8">
        <f>ROUNDUP(F96*C96,0)</f>
        <v>1027104</v>
      </c>
      <c r="I96" s="8">
        <f>H96</f>
        <v>1027104</v>
      </c>
      <c r="J96" s="8"/>
      <c r="K96" s="8"/>
      <c r="L96" s="8"/>
      <c r="M96" s="8"/>
      <c r="N96" s="25">
        <v>1</v>
      </c>
    </row>
    <row r="97" spans="1:14" s="4" customFormat="1">
      <c r="A97" s="8">
        <v>94</v>
      </c>
      <c r="B97" s="9">
        <v>39898</v>
      </c>
      <c r="C97" s="8">
        <v>23.7</v>
      </c>
      <c r="D97" s="10">
        <v>1.32</v>
      </c>
      <c r="E97" s="8" t="s">
        <v>17</v>
      </c>
      <c r="F97" s="8">
        <f>ROUNDUP(J95*0.003/(1*D97),-2)</f>
        <v>44200</v>
      </c>
      <c r="G97" s="8"/>
      <c r="H97" s="8">
        <f t="shared" ref="H97:H100" si="31">ROUNDUP(F97*C97,0)</f>
        <v>1047540</v>
      </c>
      <c r="I97" s="8">
        <f>H97+I96</f>
        <v>2074644</v>
      </c>
      <c r="J97" s="8"/>
      <c r="K97" s="8"/>
      <c r="L97" s="8"/>
      <c r="M97" s="8"/>
      <c r="N97" s="26"/>
    </row>
    <row r="98" spans="1:14" s="4" customFormat="1">
      <c r="A98" s="8">
        <v>95</v>
      </c>
      <c r="B98" s="9">
        <v>39904</v>
      </c>
      <c r="C98" s="8">
        <v>24.39</v>
      </c>
      <c r="D98" s="10">
        <v>1.25</v>
      </c>
      <c r="E98" s="8" t="s">
        <v>17</v>
      </c>
      <c r="F98" s="8">
        <f>ROUNDUP(J95*0.003/(1*D98),-2)</f>
        <v>46600</v>
      </c>
      <c r="G98" s="8"/>
      <c r="H98" s="8">
        <f t="shared" si="31"/>
        <v>1136574</v>
      </c>
      <c r="I98" s="8">
        <f t="shared" ref="I98:I100" si="32">H98+I97</f>
        <v>3211218</v>
      </c>
      <c r="J98" s="8"/>
      <c r="K98" s="8"/>
      <c r="L98" s="8"/>
      <c r="M98" s="8"/>
      <c r="N98" s="26"/>
    </row>
    <row r="99" spans="1:14" s="4" customFormat="1">
      <c r="A99" s="8">
        <v>96</v>
      </c>
      <c r="B99" s="9">
        <v>39910</v>
      </c>
      <c r="C99" s="8">
        <v>24.5</v>
      </c>
      <c r="D99" s="10">
        <v>1.1200000000000001</v>
      </c>
      <c r="E99" s="8" t="s">
        <v>17</v>
      </c>
      <c r="F99" s="8">
        <v>34000</v>
      </c>
      <c r="G99" s="8"/>
      <c r="H99" s="8">
        <f t="shared" si="31"/>
        <v>833000</v>
      </c>
      <c r="I99" s="8">
        <f t="shared" si="32"/>
        <v>4044218</v>
      </c>
      <c r="J99" s="8"/>
      <c r="K99" s="8"/>
      <c r="L99" s="8"/>
      <c r="M99" s="8"/>
      <c r="N99" s="26"/>
    </row>
    <row r="100" spans="1:14" s="4" customFormat="1">
      <c r="A100" s="8">
        <v>97</v>
      </c>
      <c r="B100" s="9">
        <v>39916</v>
      </c>
      <c r="C100" s="8">
        <v>24.86</v>
      </c>
      <c r="D100" s="10">
        <v>1.02</v>
      </c>
      <c r="E100" s="8" t="s">
        <v>17</v>
      </c>
      <c r="F100" s="8">
        <v>0</v>
      </c>
      <c r="G100" s="8"/>
      <c r="H100" s="8">
        <f t="shared" si="31"/>
        <v>0</v>
      </c>
      <c r="I100" s="8">
        <f t="shared" si="32"/>
        <v>4044218</v>
      </c>
      <c r="J100" s="8"/>
      <c r="K100" s="8"/>
      <c r="L100" s="8"/>
      <c r="M100" s="8"/>
      <c r="N100" s="26"/>
    </row>
    <row r="101" spans="1:14" s="4" customFormat="1">
      <c r="A101" s="8">
        <v>98</v>
      </c>
      <c r="B101" s="9">
        <v>39930</v>
      </c>
      <c r="C101" s="8">
        <v>23.5</v>
      </c>
      <c r="D101" s="10"/>
      <c r="E101" s="11" t="s">
        <v>18</v>
      </c>
      <c r="F101" s="8"/>
      <c r="G101" s="8">
        <f>SUM(F96:F100)</f>
        <v>166400</v>
      </c>
      <c r="H101" s="8">
        <f>ROUNDUP(G101*C101,0)</f>
        <v>3910400</v>
      </c>
      <c r="I101" s="8"/>
      <c r="J101" s="8">
        <f>J95+L101</f>
        <v>19275811</v>
      </c>
      <c r="K101" s="8"/>
      <c r="L101" s="8">
        <f>H101-I100</f>
        <v>-133818</v>
      </c>
      <c r="M101" s="8"/>
      <c r="N101" s="27"/>
    </row>
    <row r="102" spans="1:14" s="4" customFormat="1">
      <c r="A102" s="8">
        <v>99</v>
      </c>
      <c r="B102" s="9">
        <v>39939</v>
      </c>
      <c r="C102" s="8">
        <v>28.13</v>
      </c>
      <c r="D102" s="10">
        <v>1.0900000000000001</v>
      </c>
      <c r="E102" s="8" t="s">
        <v>17</v>
      </c>
      <c r="F102" s="8">
        <f>ROUNDUP(J101*0.003/(1*D102),-2)</f>
        <v>53100</v>
      </c>
      <c r="G102" s="8"/>
      <c r="H102" s="8">
        <f>ROUNDUP(F102*C102,0)</f>
        <v>1493703</v>
      </c>
      <c r="I102" s="8">
        <f>H102</f>
        <v>1493703</v>
      </c>
      <c r="J102" s="8"/>
      <c r="K102" s="8"/>
      <c r="L102" s="8"/>
      <c r="M102" s="8"/>
      <c r="N102" s="25">
        <v>1</v>
      </c>
    </row>
    <row r="103" spans="1:14" s="4" customFormat="1">
      <c r="A103" s="8">
        <v>100</v>
      </c>
      <c r="B103" s="9">
        <v>39941</v>
      </c>
      <c r="C103" s="8">
        <v>27.06</v>
      </c>
      <c r="D103" s="10">
        <v>1.1399999999999999</v>
      </c>
      <c r="E103" s="8" t="s">
        <v>17</v>
      </c>
      <c r="F103" s="8">
        <f>ROUNDUP(J101*0.003/(1*D103),-2)</f>
        <v>50800</v>
      </c>
      <c r="G103" s="8"/>
      <c r="H103" s="8">
        <f t="shared" ref="H103:H104" si="33">ROUNDUP(F103*C103,0)</f>
        <v>1374648</v>
      </c>
      <c r="I103" s="8">
        <f>H103+I102</f>
        <v>2868351</v>
      </c>
      <c r="J103" s="8"/>
      <c r="K103" s="8"/>
      <c r="L103" s="8"/>
      <c r="M103" s="8"/>
      <c r="N103" s="26"/>
    </row>
    <row r="104" spans="1:14" s="4" customFormat="1">
      <c r="A104" s="8">
        <v>101</v>
      </c>
      <c r="B104" s="9">
        <v>39946</v>
      </c>
      <c r="C104" s="8">
        <v>26.82</v>
      </c>
      <c r="D104" s="10">
        <v>1.1399999999999999</v>
      </c>
      <c r="E104" s="8" t="s">
        <v>17</v>
      </c>
      <c r="F104" s="8">
        <f>ROUNDUP(J101*0.003/(1*D104),-2)</f>
        <v>50800</v>
      </c>
      <c r="G104" s="8"/>
      <c r="H104" s="8">
        <f t="shared" si="33"/>
        <v>1362456</v>
      </c>
      <c r="I104" s="8">
        <f t="shared" ref="I104" si="34">H104+I103</f>
        <v>4230807</v>
      </c>
      <c r="J104" s="8"/>
      <c r="K104" s="8"/>
      <c r="L104" s="8"/>
      <c r="M104" s="8"/>
      <c r="N104" s="26"/>
    </row>
    <row r="105" spans="1:14" s="4" customFormat="1">
      <c r="A105" s="8">
        <v>102</v>
      </c>
      <c r="B105" s="9">
        <v>39958</v>
      </c>
      <c r="C105" s="8">
        <v>25.64</v>
      </c>
      <c r="D105" s="10"/>
      <c r="E105" s="11" t="s">
        <v>18</v>
      </c>
      <c r="F105" s="8"/>
      <c r="G105" s="8">
        <f>SUM(F102:F104)</f>
        <v>154700</v>
      </c>
      <c r="H105" s="8">
        <f>ROUNDUP(G105*C105,0)</f>
        <v>3966508</v>
      </c>
      <c r="I105" s="8"/>
      <c r="J105" s="8">
        <f>J101+L105</f>
        <v>19011512</v>
      </c>
      <c r="K105" s="8"/>
      <c r="L105" s="8">
        <f>H105-I104</f>
        <v>-264299</v>
      </c>
      <c r="M105" s="8"/>
      <c r="N105" s="27"/>
    </row>
    <row r="106" spans="1:14" s="4" customFormat="1">
      <c r="A106" s="8">
        <v>103</v>
      </c>
      <c r="B106" s="9">
        <v>39965</v>
      </c>
      <c r="C106" s="8">
        <v>26.22</v>
      </c>
      <c r="D106" s="10">
        <v>1.03</v>
      </c>
      <c r="E106" s="8" t="s">
        <v>17</v>
      </c>
      <c r="F106" s="8">
        <f>ROUNDUP(J105*0.003/(1*D106),-2)</f>
        <v>55400</v>
      </c>
      <c r="G106" s="8"/>
      <c r="H106" s="8">
        <f>ROUNDUP(F106*C106,0)</f>
        <v>1452588</v>
      </c>
      <c r="I106" s="8">
        <f>H106</f>
        <v>1452588</v>
      </c>
      <c r="J106" s="8"/>
      <c r="K106" s="8"/>
      <c r="L106" s="8"/>
      <c r="M106" s="25">
        <v>1</v>
      </c>
      <c r="N106" s="8"/>
    </row>
    <row r="107" spans="1:14" s="4" customFormat="1">
      <c r="A107" s="8">
        <v>104</v>
      </c>
      <c r="B107" s="9">
        <v>39967</v>
      </c>
      <c r="C107" s="8">
        <v>25.46</v>
      </c>
      <c r="D107" s="10">
        <v>0.97</v>
      </c>
      <c r="E107" s="8" t="s">
        <v>17</v>
      </c>
      <c r="F107" s="8">
        <f>ROUNDUP(J105*0.003/(1*D107),-2)</f>
        <v>58800</v>
      </c>
      <c r="G107" s="8"/>
      <c r="H107" s="8">
        <f t="shared" ref="H107:H108" si="35">ROUNDUP(F107*C107,0)</f>
        <v>1497048</v>
      </c>
      <c r="I107" s="8">
        <f>H107+I106</f>
        <v>2949636</v>
      </c>
      <c r="J107" s="8"/>
      <c r="K107" s="8"/>
      <c r="L107" s="8"/>
      <c r="M107" s="26"/>
      <c r="N107" s="8"/>
    </row>
    <row r="108" spans="1:14" s="4" customFormat="1">
      <c r="A108" s="8">
        <v>105</v>
      </c>
      <c r="B108" s="9">
        <v>39974</v>
      </c>
      <c r="C108" s="8">
        <v>26.08</v>
      </c>
      <c r="D108" s="10">
        <v>1</v>
      </c>
      <c r="E108" s="8" t="s">
        <v>17</v>
      </c>
      <c r="F108" s="8">
        <f>ROUNDUP(J105*0.003/(1*D108),-2)</f>
        <v>57100</v>
      </c>
      <c r="G108" s="8"/>
      <c r="H108" s="8">
        <f t="shared" si="35"/>
        <v>1489168</v>
      </c>
      <c r="I108" s="8">
        <f t="shared" ref="I108" si="36">H108+I107</f>
        <v>4438804</v>
      </c>
      <c r="J108" s="8"/>
      <c r="K108" s="8"/>
      <c r="L108" s="8"/>
      <c r="M108" s="26"/>
      <c r="N108" s="8"/>
    </row>
    <row r="109" spans="1:14" s="4" customFormat="1">
      <c r="A109" s="8">
        <v>106</v>
      </c>
      <c r="B109" s="9">
        <v>39982</v>
      </c>
      <c r="C109" s="8">
        <v>27.99</v>
      </c>
      <c r="D109" s="10">
        <v>0.92</v>
      </c>
      <c r="E109" s="8" t="s">
        <v>17</v>
      </c>
      <c r="F109" s="8">
        <f>F106*4-F106-F107-F108</f>
        <v>50300</v>
      </c>
      <c r="G109" s="8"/>
      <c r="H109" s="8">
        <f t="shared" ref="H109:H110" si="37">ROUNDUP(F109*C109,0)</f>
        <v>1407897</v>
      </c>
      <c r="I109" s="8">
        <f t="shared" ref="I109:I110" si="38">H109+I108</f>
        <v>5846701</v>
      </c>
      <c r="J109" s="8"/>
      <c r="K109" s="8"/>
      <c r="L109" s="8"/>
      <c r="M109" s="26"/>
      <c r="N109" s="8"/>
    </row>
    <row r="110" spans="1:14" s="4" customFormat="1">
      <c r="A110" s="8">
        <v>107</v>
      </c>
      <c r="B110" s="9">
        <v>39986</v>
      </c>
      <c r="C110" s="8">
        <v>27.45</v>
      </c>
      <c r="D110" s="10">
        <v>0.88</v>
      </c>
      <c r="E110" s="8" t="s">
        <v>17</v>
      </c>
      <c r="F110" s="8">
        <v>0</v>
      </c>
      <c r="G110" s="8"/>
      <c r="H110" s="8">
        <f t="shared" si="37"/>
        <v>0</v>
      </c>
      <c r="I110" s="8">
        <f t="shared" si="38"/>
        <v>5846701</v>
      </c>
      <c r="J110" s="8"/>
      <c r="K110" s="8"/>
      <c r="L110" s="8"/>
      <c r="M110" s="26"/>
      <c r="N110" s="8"/>
    </row>
    <row r="111" spans="1:14" s="4" customFormat="1">
      <c r="A111" s="8">
        <v>108</v>
      </c>
      <c r="B111" s="9">
        <v>40037</v>
      </c>
      <c r="C111" s="8">
        <v>32.799999999999997</v>
      </c>
      <c r="D111" s="10"/>
      <c r="E111" s="11" t="s">
        <v>18</v>
      </c>
      <c r="F111" s="8"/>
      <c r="G111" s="8">
        <f>SUM(F106:F110)</f>
        <v>221600</v>
      </c>
      <c r="H111" s="8">
        <f>ROUNDUP(G111*C111,0)</f>
        <v>7268480</v>
      </c>
      <c r="I111" s="8"/>
      <c r="J111" s="8">
        <f>J105+K111</f>
        <v>20433291</v>
      </c>
      <c r="K111" s="8">
        <f>H111-I110</f>
        <v>1421779</v>
      </c>
      <c r="L111" s="8"/>
      <c r="M111" s="27"/>
      <c r="N111" s="8"/>
    </row>
    <row r="112" spans="1:14" s="4" customFormat="1">
      <c r="A112" s="8">
        <v>109</v>
      </c>
      <c r="B112" s="9">
        <v>40070</v>
      </c>
      <c r="C112" s="11">
        <v>33.68</v>
      </c>
      <c r="D112" s="10">
        <v>1.74</v>
      </c>
      <c r="E112" s="8" t="s">
        <v>17</v>
      </c>
      <c r="F112" s="8">
        <f>ROUNDUP(J111*0.003/(1*D112),-2)</f>
        <v>35300</v>
      </c>
      <c r="G112" s="8"/>
      <c r="H112" s="8">
        <f>ROUNDUP(F112*C112,0)</f>
        <v>1188904</v>
      </c>
      <c r="I112" s="8">
        <f>H112</f>
        <v>1188904</v>
      </c>
      <c r="J112" s="8"/>
      <c r="K112" s="8"/>
      <c r="L112" s="8"/>
      <c r="M112" s="25">
        <v>1</v>
      </c>
      <c r="N112" s="8"/>
    </row>
    <row r="113" spans="1:14" s="4" customFormat="1">
      <c r="A113" s="8">
        <v>110</v>
      </c>
      <c r="B113" s="9">
        <v>40079</v>
      </c>
      <c r="C113" s="8">
        <v>34.76</v>
      </c>
      <c r="D113" s="10"/>
      <c r="E113" s="11" t="s">
        <v>18</v>
      </c>
      <c r="F113" s="8"/>
      <c r="G113" s="8">
        <f>F112</f>
        <v>35300</v>
      </c>
      <c r="H113" s="8">
        <f>ROUNDUP(G113*C113,0)</f>
        <v>1227028</v>
      </c>
      <c r="I113" s="8"/>
      <c r="J113" s="8">
        <f>J111+K113</f>
        <v>20471415</v>
      </c>
      <c r="K113" s="8">
        <f>H113-I112</f>
        <v>38124</v>
      </c>
      <c r="L113" s="8"/>
      <c r="M113" s="27"/>
      <c r="N113" s="8"/>
    </row>
    <row r="114" spans="1:14" s="4" customFormat="1">
      <c r="A114" s="8">
        <v>111</v>
      </c>
      <c r="B114" s="9">
        <v>40106</v>
      </c>
      <c r="C114" s="8">
        <v>36.99</v>
      </c>
      <c r="D114" s="10">
        <v>1.51</v>
      </c>
      <c r="E114" s="8" t="s">
        <v>17</v>
      </c>
      <c r="F114" s="8">
        <f>ROUNDUP(J113*0.003/(1*D114),-2)</f>
        <v>40700</v>
      </c>
      <c r="G114" s="8"/>
      <c r="H114" s="8">
        <f>ROUNDUP(F114*C114,0)</f>
        <v>1505493</v>
      </c>
      <c r="I114" s="8">
        <f>H114</f>
        <v>1505493</v>
      </c>
      <c r="J114" s="8"/>
      <c r="K114" s="8"/>
      <c r="L114" s="8"/>
      <c r="M114" s="25">
        <v>1</v>
      </c>
      <c r="N114" s="8"/>
    </row>
    <row r="115" spans="1:14" s="4" customFormat="1">
      <c r="A115" s="8">
        <v>112</v>
      </c>
      <c r="B115" s="9">
        <v>40119</v>
      </c>
      <c r="C115" s="8">
        <v>37.03</v>
      </c>
      <c r="D115" s="10"/>
      <c r="E115" s="11" t="s">
        <v>18</v>
      </c>
      <c r="F115" s="8"/>
      <c r="G115" s="8">
        <f>F114</f>
        <v>40700</v>
      </c>
      <c r="H115" s="8">
        <f>ROUNDUP(G115*C115,0)</f>
        <v>1507121</v>
      </c>
      <c r="I115" s="8"/>
      <c r="J115" s="8">
        <f>J113+K115</f>
        <v>20473043</v>
      </c>
      <c r="K115" s="8">
        <f>H115-I114</f>
        <v>1628</v>
      </c>
      <c r="L115" s="8"/>
      <c r="M115" s="27"/>
      <c r="N115" s="8"/>
    </row>
    <row r="116" spans="1:14" s="4" customFormat="1">
      <c r="A116" s="8">
        <v>113</v>
      </c>
      <c r="B116" s="9">
        <v>40121</v>
      </c>
      <c r="C116" s="8">
        <v>36.4</v>
      </c>
      <c r="D116" s="10">
        <v>1.28</v>
      </c>
      <c r="E116" s="8" t="s">
        <v>17</v>
      </c>
      <c r="F116" s="8">
        <f>ROUNDUP(J115*0.003/(1*D116),-2)</f>
        <v>48000</v>
      </c>
      <c r="G116" s="8"/>
      <c r="H116" s="8">
        <f>ROUNDUP(F116*C116,0)</f>
        <v>1747200</v>
      </c>
      <c r="I116" s="8">
        <f>H116</f>
        <v>1747200</v>
      </c>
      <c r="J116" s="8"/>
      <c r="K116" s="8"/>
      <c r="L116" s="8"/>
      <c r="M116" s="8"/>
      <c r="N116" s="25">
        <v>1</v>
      </c>
    </row>
    <row r="117" spans="1:14" s="4" customFormat="1">
      <c r="A117" s="8">
        <v>114</v>
      </c>
      <c r="B117" s="9">
        <v>40123</v>
      </c>
      <c r="C117" s="8">
        <v>36.35</v>
      </c>
      <c r="D117" s="10">
        <v>1.18</v>
      </c>
      <c r="E117" s="8" t="s">
        <v>17</v>
      </c>
      <c r="F117" s="8">
        <f>ROUNDUP(J115*0.003/(1*D117),-2)</f>
        <v>52100</v>
      </c>
      <c r="G117" s="8"/>
      <c r="H117" s="8">
        <f t="shared" ref="H117:H119" si="39">ROUNDUP(F117*C117,0)</f>
        <v>1893835</v>
      </c>
      <c r="I117" s="8">
        <f>H117+I116</f>
        <v>3641035</v>
      </c>
      <c r="J117" s="8"/>
      <c r="K117" s="8"/>
      <c r="L117" s="8"/>
      <c r="M117" s="8"/>
      <c r="N117" s="26"/>
    </row>
    <row r="118" spans="1:14" s="4" customFormat="1">
      <c r="A118" s="8">
        <v>115</v>
      </c>
      <c r="B118" s="9">
        <v>40133</v>
      </c>
      <c r="C118" s="8">
        <v>38.79</v>
      </c>
      <c r="D118" s="10">
        <v>1.21</v>
      </c>
      <c r="E118" s="8" t="s">
        <v>17</v>
      </c>
      <c r="F118" s="8">
        <f>ROUNDUP(J115*0.003/(1*D118),-2)</f>
        <v>50800</v>
      </c>
      <c r="G118" s="8"/>
      <c r="H118" s="8">
        <f t="shared" si="39"/>
        <v>1970532</v>
      </c>
      <c r="I118" s="8">
        <f t="shared" ref="I118:I119" si="40">H118+I117</f>
        <v>5611567</v>
      </c>
      <c r="J118" s="8"/>
      <c r="K118" s="8"/>
      <c r="L118" s="8"/>
      <c r="M118" s="8"/>
      <c r="N118" s="26"/>
    </row>
    <row r="119" spans="1:14" s="4" customFormat="1">
      <c r="A119" s="8">
        <v>116</v>
      </c>
      <c r="B119" s="9">
        <v>40136</v>
      </c>
      <c r="C119" s="8">
        <v>37.85</v>
      </c>
      <c r="D119" s="10">
        <v>1.18</v>
      </c>
      <c r="E119" s="8" t="s">
        <v>17</v>
      </c>
      <c r="F119" s="8">
        <f>F116*4-F116-F117-F118</f>
        <v>41100</v>
      </c>
      <c r="G119" s="8"/>
      <c r="H119" s="8">
        <f t="shared" si="39"/>
        <v>1555635</v>
      </c>
      <c r="I119" s="8">
        <f t="shared" si="40"/>
        <v>7167202</v>
      </c>
      <c r="J119" s="8"/>
      <c r="K119" s="8"/>
      <c r="L119" s="8"/>
      <c r="M119" s="8"/>
      <c r="N119" s="26"/>
    </row>
    <row r="120" spans="1:14" s="4" customFormat="1">
      <c r="A120" s="8">
        <v>117</v>
      </c>
      <c r="B120" s="9">
        <v>40143</v>
      </c>
      <c r="C120" s="8">
        <v>35.4</v>
      </c>
      <c r="D120" s="10"/>
      <c r="E120" s="11" t="s">
        <v>18</v>
      </c>
      <c r="F120" s="8"/>
      <c r="G120" s="8">
        <f>SUM(F116:F119)</f>
        <v>192000</v>
      </c>
      <c r="H120" s="8">
        <f>ROUNDUP(G120*C120,0)</f>
        <v>6796800</v>
      </c>
      <c r="I120" s="8"/>
      <c r="J120" s="8">
        <f>J115+L120</f>
        <v>20102641</v>
      </c>
      <c r="K120" s="8"/>
      <c r="L120" s="8">
        <f>H120-I119</f>
        <v>-370402</v>
      </c>
      <c r="M120" s="8"/>
      <c r="N120" s="27"/>
    </row>
    <row r="121" spans="1:14" s="4" customFormat="1">
      <c r="A121" s="8">
        <v>118</v>
      </c>
      <c r="B121" s="9">
        <v>40240</v>
      </c>
      <c r="C121" s="8">
        <v>32.799999999999997</v>
      </c>
      <c r="D121" s="10">
        <v>1.26</v>
      </c>
      <c r="E121" s="8" t="s">
        <v>17</v>
      </c>
      <c r="F121" s="8">
        <f>ROUNDUP(J120*0.003/(1*D121),-2)</f>
        <v>47900</v>
      </c>
      <c r="G121" s="8"/>
      <c r="H121" s="8">
        <f>ROUNDUP(F121*C121,0)</f>
        <v>1571120</v>
      </c>
      <c r="I121" s="8">
        <f>H121</f>
        <v>1571120</v>
      </c>
      <c r="J121" s="8"/>
      <c r="K121" s="8"/>
      <c r="L121" s="8"/>
      <c r="M121" s="8"/>
      <c r="N121" s="25">
        <v>1</v>
      </c>
    </row>
    <row r="122" spans="1:14" s="4" customFormat="1">
      <c r="A122" s="8">
        <v>119</v>
      </c>
      <c r="B122" s="9">
        <v>40252</v>
      </c>
      <c r="C122" s="8">
        <v>30.4</v>
      </c>
      <c r="D122" s="10"/>
      <c r="E122" s="11" t="s">
        <v>18</v>
      </c>
      <c r="F122" s="8"/>
      <c r="G122" s="8">
        <f>F121</f>
        <v>47900</v>
      </c>
      <c r="H122" s="8">
        <f>ROUNDUP(G122*C122,0)</f>
        <v>1456160</v>
      </c>
      <c r="I122" s="8"/>
      <c r="J122" s="8">
        <f>J120+L122</f>
        <v>19987681</v>
      </c>
      <c r="K122" s="8"/>
      <c r="L122" s="8">
        <f>H122-I121</f>
        <v>-114960</v>
      </c>
      <c r="M122" s="8"/>
      <c r="N122" s="27"/>
    </row>
    <row r="123" spans="1:14" s="4" customFormat="1">
      <c r="A123" s="8">
        <v>120</v>
      </c>
      <c r="B123" s="9">
        <v>40266</v>
      </c>
      <c r="C123" s="8">
        <v>33.590000000000003</v>
      </c>
      <c r="D123" s="10">
        <v>0.87</v>
      </c>
      <c r="E123" s="8" t="s">
        <v>17</v>
      </c>
      <c r="F123" s="8">
        <f>ROUNDUP(J122*0.003/(1*D123),-2)</f>
        <v>69000</v>
      </c>
      <c r="G123" s="8"/>
      <c r="H123" s="8">
        <f>ROUNDUP(F123*C123,0)</f>
        <v>2317710</v>
      </c>
      <c r="I123" s="8">
        <f>H123</f>
        <v>2317710</v>
      </c>
      <c r="J123" s="8"/>
      <c r="K123" s="8"/>
      <c r="L123" s="8"/>
      <c r="M123" s="8"/>
      <c r="N123" s="25">
        <v>1</v>
      </c>
    </row>
    <row r="124" spans="1:14" s="4" customFormat="1">
      <c r="A124" s="8">
        <v>121</v>
      </c>
      <c r="B124" s="9">
        <v>40269</v>
      </c>
      <c r="C124" s="8">
        <v>34.32</v>
      </c>
      <c r="D124" s="10">
        <v>0.87</v>
      </c>
      <c r="E124" s="8" t="s">
        <v>17</v>
      </c>
      <c r="F124" s="8">
        <f>ROUNDUP(J122*0.003/(1*D124),-2)</f>
        <v>69000</v>
      </c>
      <c r="G124" s="8"/>
      <c r="H124" s="8">
        <f t="shared" ref="H124" si="41">ROUNDUP(F124*C124,0)</f>
        <v>2368080</v>
      </c>
      <c r="I124" s="8">
        <f>H124+I123</f>
        <v>4685790</v>
      </c>
      <c r="J124" s="8"/>
      <c r="K124" s="8"/>
      <c r="L124" s="8"/>
      <c r="M124" s="8"/>
      <c r="N124" s="26"/>
    </row>
    <row r="125" spans="1:14" s="4" customFormat="1">
      <c r="A125" s="8">
        <v>122</v>
      </c>
      <c r="B125" s="9">
        <v>40287</v>
      </c>
      <c r="C125" s="8">
        <v>30.51</v>
      </c>
      <c r="D125" s="10"/>
      <c r="E125" s="11" t="s">
        <v>18</v>
      </c>
      <c r="F125" s="8"/>
      <c r="G125" s="8">
        <f>SUM(F123:F124)</f>
        <v>138000</v>
      </c>
      <c r="H125" s="8">
        <f>ROUNDUP(G125*C125,0)</f>
        <v>4210380</v>
      </c>
      <c r="I125" s="8"/>
      <c r="J125" s="8">
        <f>J122+L125</f>
        <v>19512271</v>
      </c>
      <c r="K125" s="8"/>
      <c r="L125" s="8">
        <f>H125-I124</f>
        <v>-475410</v>
      </c>
      <c r="M125" s="8"/>
      <c r="N125" s="27"/>
    </row>
    <row r="126" spans="1:14" s="4" customFormat="1">
      <c r="A126" s="8">
        <v>123</v>
      </c>
      <c r="B126" s="9">
        <v>40385</v>
      </c>
      <c r="C126" s="8">
        <v>22.03</v>
      </c>
      <c r="D126" s="10">
        <v>1.2</v>
      </c>
      <c r="E126" s="8" t="s">
        <v>17</v>
      </c>
      <c r="F126" s="8">
        <f>ROUNDUP(J125*0.003/(1*D126),-2)</f>
        <v>48800</v>
      </c>
      <c r="G126" s="8"/>
      <c r="H126" s="8">
        <f>ROUNDUP(F126*C126,0)</f>
        <v>1075064</v>
      </c>
      <c r="I126" s="8">
        <f>H126</f>
        <v>1075064</v>
      </c>
      <c r="J126" s="8"/>
      <c r="K126" s="8"/>
      <c r="L126" s="8"/>
      <c r="M126" s="8"/>
      <c r="N126" s="25">
        <v>1</v>
      </c>
    </row>
    <row r="127" spans="1:14" s="4" customFormat="1">
      <c r="A127" s="8">
        <v>124</v>
      </c>
      <c r="B127" s="9">
        <v>40387</v>
      </c>
      <c r="C127" s="8">
        <v>22.7</v>
      </c>
      <c r="D127" s="10">
        <v>1.2</v>
      </c>
      <c r="E127" s="8" t="s">
        <v>17</v>
      </c>
      <c r="F127" s="8">
        <f>ROUNDUP(J125*0.003/(1*D127),-2)</f>
        <v>48800</v>
      </c>
      <c r="G127" s="8"/>
      <c r="H127" s="8">
        <f t="shared" ref="H127" si="42">ROUNDUP(F127*C127,0)</f>
        <v>1107760</v>
      </c>
      <c r="I127" s="8">
        <f>H127+I126</f>
        <v>2182824</v>
      </c>
      <c r="J127" s="8"/>
      <c r="K127" s="8"/>
      <c r="L127" s="8"/>
      <c r="M127" s="8"/>
      <c r="N127" s="26"/>
    </row>
    <row r="128" spans="1:14" s="4" customFormat="1">
      <c r="A128" s="8">
        <v>125</v>
      </c>
      <c r="B128" s="9">
        <v>40392</v>
      </c>
      <c r="C128" s="8">
        <v>23.24</v>
      </c>
      <c r="D128" s="10">
        <v>0.78</v>
      </c>
      <c r="E128" s="8" t="s">
        <v>17</v>
      </c>
      <c r="F128" s="8">
        <f>ROUNDUP(J125*0.003/(1*D128),-2)</f>
        <v>75100</v>
      </c>
      <c r="G128" s="8"/>
      <c r="H128" s="8">
        <f t="shared" ref="H128" si="43">ROUNDUP(F128*C128,0)</f>
        <v>1745324</v>
      </c>
      <c r="I128" s="8">
        <f>H128+I127</f>
        <v>3928148</v>
      </c>
      <c r="J128" s="8"/>
      <c r="K128" s="8"/>
      <c r="L128" s="8"/>
      <c r="M128" s="8"/>
      <c r="N128" s="26"/>
    </row>
    <row r="129" spans="1:14" s="4" customFormat="1">
      <c r="A129" s="8">
        <v>126</v>
      </c>
      <c r="B129" s="9">
        <v>40402</v>
      </c>
      <c r="C129" s="8">
        <v>22.03</v>
      </c>
      <c r="D129" s="10"/>
      <c r="E129" s="11" t="s">
        <v>18</v>
      </c>
      <c r="F129" s="8"/>
      <c r="G129" s="8">
        <f>SUM(F126:F128)</f>
        <v>172700</v>
      </c>
      <c r="H129" s="8">
        <f>ROUNDUP(G129*C129,0)</f>
        <v>3804581</v>
      </c>
      <c r="I129" s="8"/>
      <c r="J129" s="8">
        <f>J125+L129</f>
        <v>19388704</v>
      </c>
      <c r="K129" s="8"/>
      <c r="L129" s="8">
        <f>H129-I128</f>
        <v>-123567</v>
      </c>
      <c r="M129" s="8"/>
      <c r="N129" s="27"/>
    </row>
    <row r="130" spans="1:14" s="4" customFormat="1">
      <c r="A130" s="8">
        <v>127</v>
      </c>
      <c r="B130" s="9">
        <v>40409</v>
      </c>
      <c r="C130" s="8">
        <v>25.39</v>
      </c>
      <c r="D130" s="10">
        <v>0.85</v>
      </c>
      <c r="E130" s="8" t="s">
        <v>17</v>
      </c>
      <c r="F130" s="8">
        <f>ROUNDUP(J129*0.003/(1*D130),-2)</f>
        <v>68500</v>
      </c>
      <c r="G130" s="8"/>
      <c r="H130" s="8">
        <f>ROUNDUP(F130*C130,0)</f>
        <v>1739215</v>
      </c>
      <c r="I130" s="8">
        <f>H130</f>
        <v>1739215</v>
      </c>
      <c r="J130" s="8"/>
      <c r="K130" s="8"/>
      <c r="L130" s="8"/>
      <c r="M130" s="8"/>
      <c r="N130" s="25">
        <v>1</v>
      </c>
    </row>
    <row r="131" spans="1:14" s="4" customFormat="1">
      <c r="A131" s="8">
        <v>128</v>
      </c>
      <c r="B131" s="9">
        <v>40415</v>
      </c>
      <c r="C131" s="8">
        <v>25.2</v>
      </c>
      <c r="D131" s="10"/>
      <c r="E131" s="11" t="s">
        <v>18</v>
      </c>
      <c r="F131" s="8"/>
      <c r="G131" s="8">
        <f>F130</f>
        <v>68500</v>
      </c>
      <c r="H131" s="8">
        <f>ROUNDUP(G131*C131,0)</f>
        <v>1726200</v>
      </c>
      <c r="I131" s="8"/>
      <c r="J131" s="8">
        <f>J129+L131</f>
        <v>19375689</v>
      </c>
      <c r="K131" s="8"/>
      <c r="L131" s="8">
        <f>H131-I130</f>
        <v>-13015</v>
      </c>
      <c r="M131" s="8"/>
      <c r="N131" s="27"/>
    </row>
    <row r="132" spans="1:14" s="4" customFormat="1">
      <c r="A132" s="8">
        <v>129</v>
      </c>
      <c r="B132" s="9">
        <v>40459</v>
      </c>
      <c r="C132" s="8">
        <v>29.87</v>
      </c>
      <c r="D132" s="10">
        <v>1.1100000000000001</v>
      </c>
      <c r="E132" s="8" t="s">
        <v>17</v>
      </c>
      <c r="F132" s="8">
        <f>ROUNDUP(J131*0.003/(1*D132),-2)</f>
        <v>52400</v>
      </c>
      <c r="G132" s="8"/>
      <c r="H132" s="8">
        <f>ROUNDUP(F132*C132,0)</f>
        <v>1565188</v>
      </c>
      <c r="I132" s="8">
        <f>H132</f>
        <v>1565188</v>
      </c>
      <c r="J132" s="8"/>
      <c r="K132" s="8"/>
      <c r="L132" s="8"/>
      <c r="M132" s="8"/>
      <c r="N132" s="25">
        <v>1</v>
      </c>
    </row>
    <row r="133" spans="1:14" s="4" customFormat="1">
      <c r="A133" s="8">
        <v>130</v>
      </c>
      <c r="B133" s="9">
        <v>40462</v>
      </c>
      <c r="C133" s="8">
        <v>30.24</v>
      </c>
      <c r="D133" s="10">
        <v>1.08</v>
      </c>
      <c r="E133" s="8" t="s">
        <v>17</v>
      </c>
      <c r="F133" s="8">
        <f>ROUNDUP(J131*0.003/(1*D133),-2)</f>
        <v>53900</v>
      </c>
      <c r="G133" s="8"/>
      <c r="H133" s="8">
        <f t="shared" ref="H133:H134" si="44">ROUNDUP(F133*C133,0)</f>
        <v>1629936</v>
      </c>
      <c r="I133" s="8">
        <f>H133+I132</f>
        <v>3195124</v>
      </c>
      <c r="J133" s="8"/>
      <c r="K133" s="8"/>
      <c r="L133" s="8"/>
      <c r="M133" s="8"/>
      <c r="N133" s="26"/>
    </row>
    <row r="134" spans="1:14" s="4" customFormat="1">
      <c r="A134" s="8">
        <v>131</v>
      </c>
      <c r="B134" s="9">
        <v>40463</v>
      </c>
      <c r="C134" s="8">
        <v>32.42</v>
      </c>
      <c r="D134" s="10">
        <v>1.1599999999999999</v>
      </c>
      <c r="E134" s="8" t="s">
        <v>17</v>
      </c>
      <c r="F134" s="8">
        <f>ROUNDUP(J131*0.003/(1*D134),-2)</f>
        <v>50200</v>
      </c>
      <c r="G134" s="8"/>
      <c r="H134" s="8">
        <f t="shared" si="44"/>
        <v>1627484</v>
      </c>
      <c r="I134" s="8">
        <f>H134+I133</f>
        <v>4822608</v>
      </c>
      <c r="J134" s="8"/>
      <c r="K134" s="8"/>
      <c r="L134" s="8"/>
      <c r="M134" s="8"/>
      <c r="N134" s="26"/>
    </row>
    <row r="135" spans="1:14" s="4" customFormat="1">
      <c r="A135" s="8">
        <v>132</v>
      </c>
      <c r="B135" s="9">
        <v>40465</v>
      </c>
      <c r="C135" s="8">
        <v>32.18</v>
      </c>
      <c r="D135" s="10">
        <v>1.25</v>
      </c>
      <c r="E135" s="8" t="s">
        <v>17</v>
      </c>
      <c r="F135" s="8">
        <f>ROUNDUP(J131*0.003/(1*D135),-2)</f>
        <v>46600</v>
      </c>
      <c r="G135" s="8"/>
      <c r="H135" s="8">
        <f t="shared" ref="H135" si="45">ROUNDUP(F135*C135,0)</f>
        <v>1499588</v>
      </c>
      <c r="I135" s="8">
        <f>H135+I134</f>
        <v>6322196</v>
      </c>
      <c r="J135" s="8"/>
      <c r="K135" s="8"/>
      <c r="L135" s="8"/>
      <c r="M135" s="8"/>
      <c r="N135" s="26"/>
    </row>
    <row r="136" spans="1:14" s="4" customFormat="1">
      <c r="A136" s="8">
        <v>133</v>
      </c>
      <c r="B136" s="9">
        <v>40497</v>
      </c>
      <c r="C136" s="8">
        <v>22.04</v>
      </c>
      <c r="D136" s="10"/>
      <c r="E136" s="11" t="s">
        <v>18</v>
      </c>
      <c r="F136" s="8"/>
      <c r="G136" s="8">
        <f>SUM(F132:F135)</f>
        <v>203100</v>
      </c>
      <c r="H136" s="8">
        <f>ROUNDUP(G136*C136,0)</f>
        <v>4476324</v>
      </c>
      <c r="I136" s="8"/>
      <c r="J136" s="8">
        <f>J131+L136</f>
        <v>17529817</v>
      </c>
      <c r="K136" s="8"/>
      <c r="L136" s="8">
        <f>H136-I135</f>
        <v>-1845872</v>
      </c>
      <c r="M136" s="8"/>
      <c r="N136" s="27"/>
    </row>
    <row r="137" spans="1:14" s="4" customFormat="1">
      <c r="A137" s="8">
        <v>134</v>
      </c>
      <c r="B137" s="9">
        <v>40588</v>
      </c>
      <c r="C137" s="8">
        <v>23.49</v>
      </c>
      <c r="D137" s="10">
        <v>0.78</v>
      </c>
      <c r="E137" s="8" t="s">
        <v>17</v>
      </c>
      <c r="F137" s="8">
        <f>ROUNDUP(J136*0.003/(1*D137),-2)</f>
        <v>67500</v>
      </c>
      <c r="G137" s="8"/>
      <c r="H137" s="8">
        <f>ROUNDUP(F137*C137,0)</f>
        <v>1585575</v>
      </c>
      <c r="I137" s="8">
        <f>H137</f>
        <v>1585575</v>
      </c>
      <c r="J137" s="8"/>
      <c r="K137" s="8"/>
      <c r="L137" s="8"/>
      <c r="M137" s="25">
        <v>1</v>
      </c>
      <c r="N137" s="8"/>
    </row>
    <row r="138" spans="1:14" s="4" customFormat="1">
      <c r="A138" s="8">
        <v>135</v>
      </c>
      <c r="B138" s="9">
        <v>40590</v>
      </c>
      <c r="C138" s="8">
        <v>24.12</v>
      </c>
      <c r="D138" s="10">
        <v>0.81</v>
      </c>
      <c r="E138" s="8" t="s">
        <v>17</v>
      </c>
      <c r="F138" s="8">
        <f>ROUNDUP(J136*0.003/(1*D138),-2)</f>
        <v>65000</v>
      </c>
      <c r="G138" s="8"/>
      <c r="H138" s="8">
        <f t="shared" ref="H138:H139" si="46">ROUNDUP(F138*C138,0)</f>
        <v>1567800</v>
      </c>
      <c r="I138" s="8">
        <f>H138+I137</f>
        <v>3153375</v>
      </c>
      <c r="J138" s="8"/>
      <c r="K138" s="8"/>
      <c r="L138" s="8"/>
      <c r="M138" s="26"/>
      <c r="N138" s="8"/>
    </row>
    <row r="139" spans="1:14" s="4" customFormat="1">
      <c r="A139" s="8">
        <v>136</v>
      </c>
      <c r="B139" s="9">
        <v>40609</v>
      </c>
      <c r="C139" s="8">
        <v>26.48</v>
      </c>
      <c r="D139" s="10">
        <v>0.97</v>
      </c>
      <c r="E139" s="8" t="s">
        <v>17</v>
      </c>
      <c r="F139" s="8">
        <f>ROUNDUP(J136*0.003/(1*D139),-2)</f>
        <v>54300</v>
      </c>
      <c r="G139" s="8"/>
      <c r="H139" s="8">
        <f t="shared" si="46"/>
        <v>1437864</v>
      </c>
      <c r="I139" s="8">
        <f>H139+I138</f>
        <v>4591239</v>
      </c>
      <c r="J139" s="8"/>
      <c r="K139" s="8"/>
      <c r="L139" s="8"/>
      <c r="M139" s="26"/>
      <c r="N139" s="8"/>
    </row>
    <row r="140" spans="1:14" s="4" customFormat="1">
      <c r="A140" s="8">
        <v>137</v>
      </c>
      <c r="B140" s="9">
        <v>40617</v>
      </c>
      <c r="C140" s="8">
        <v>25.36</v>
      </c>
      <c r="D140" s="10"/>
      <c r="E140" s="11" t="s">
        <v>18</v>
      </c>
      <c r="F140" s="8"/>
      <c r="G140" s="8">
        <f>SUM(F137:F139)</f>
        <v>186800</v>
      </c>
      <c r="H140" s="8">
        <f>ROUNDUP(G140*C140,0)</f>
        <v>4737248</v>
      </c>
      <c r="I140" s="8"/>
      <c r="J140" s="8">
        <f>J136+K140</f>
        <v>17675826</v>
      </c>
      <c r="K140" s="8">
        <f>H140-I139</f>
        <v>146009</v>
      </c>
      <c r="L140" s="8"/>
      <c r="M140" s="27"/>
      <c r="N140" s="8"/>
    </row>
    <row r="141" spans="1:14" s="4" customFormat="1">
      <c r="A141" s="8">
        <v>138</v>
      </c>
      <c r="B141" s="9">
        <v>40641</v>
      </c>
      <c r="C141" s="11">
        <v>28.89</v>
      </c>
      <c r="D141" s="10">
        <v>0.93</v>
      </c>
      <c r="E141" s="8" t="s">
        <v>17</v>
      </c>
      <c r="F141" s="8">
        <f>ROUNDUP(J140*0.003/(1*D141),-2)</f>
        <v>57100</v>
      </c>
      <c r="G141" s="8"/>
      <c r="H141" s="8">
        <f>ROUNDUP(F141*C141,0)</f>
        <v>1649619</v>
      </c>
      <c r="I141" s="8">
        <f>H141</f>
        <v>1649619</v>
      </c>
      <c r="J141" s="8"/>
      <c r="K141" s="8"/>
      <c r="L141" s="8"/>
      <c r="M141" s="8"/>
      <c r="N141" s="25">
        <v>1</v>
      </c>
    </row>
    <row r="142" spans="1:14" s="4" customFormat="1">
      <c r="A142" s="8">
        <v>139</v>
      </c>
      <c r="B142" s="9">
        <v>40646</v>
      </c>
      <c r="C142" s="8">
        <v>28.8</v>
      </c>
      <c r="D142" s="10">
        <v>0.93</v>
      </c>
      <c r="E142" s="8" t="s">
        <v>17</v>
      </c>
      <c r="F142" s="8">
        <f>ROUNDUP(J140*0.003/(1*D142),-2)</f>
        <v>57100</v>
      </c>
      <c r="G142" s="8" t="s">
        <v>24</v>
      </c>
      <c r="H142" s="8">
        <f t="shared" ref="H142" si="47">ROUNDUP(F142*C142,0)</f>
        <v>1644480</v>
      </c>
      <c r="I142" s="8">
        <f>H142+I141</f>
        <v>3294099</v>
      </c>
      <c r="J142" s="8"/>
      <c r="K142" s="8"/>
      <c r="L142" s="8"/>
      <c r="M142" s="8"/>
      <c r="N142" s="26"/>
    </row>
    <row r="143" spans="1:14" s="4" customFormat="1">
      <c r="A143" s="8">
        <v>140</v>
      </c>
      <c r="B143" s="9">
        <v>40658</v>
      </c>
      <c r="C143" s="8">
        <v>18.52</v>
      </c>
      <c r="D143" s="10"/>
      <c r="E143" s="11" t="s">
        <v>18</v>
      </c>
      <c r="F143" s="8"/>
      <c r="G143" s="8">
        <f>SUM(F141:F142)+SUM(F141:F142)*0.5</f>
        <v>171300</v>
      </c>
      <c r="H143" s="8">
        <f>ROUNDUP(G143*C143,0)</f>
        <v>3172476</v>
      </c>
      <c r="I143" s="8"/>
      <c r="J143" s="8">
        <f>J140+L143</f>
        <v>17554203</v>
      </c>
      <c r="K143" s="8"/>
      <c r="L143" s="8">
        <f>H143-I142</f>
        <v>-121623</v>
      </c>
      <c r="M143" s="8"/>
      <c r="N143" s="27"/>
    </row>
    <row r="144" spans="1:14" s="4" customFormat="1">
      <c r="A144" s="8">
        <v>141</v>
      </c>
      <c r="B144" s="9">
        <v>40728</v>
      </c>
      <c r="C144" s="8">
        <v>18.78</v>
      </c>
      <c r="D144" s="10">
        <v>0.63</v>
      </c>
      <c r="E144" s="8" t="s">
        <v>17</v>
      </c>
      <c r="F144" s="8">
        <f>ROUNDUP(J143*0.003/(1*D144),-2)</f>
        <v>83600</v>
      </c>
      <c r="G144" s="8"/>
      <c r="H144" s="8">
        <f>ROUNDUP(F144*C144,0)</f>
        <v>1570008</v>
      </c>
      <c r="I144" s="8">
        <f>H144</f>
        <v>1570008</v>
      </c>
      <c r="J144" s="8"/>
      <c r="K144" s="8"/>
      <c r="L144" s="8"/>
      <c r="M144" s="8"/>
      <c r="N144" s="25">
        <v>1</v>
      </c>
    </row>
    <row r="145" spans="1:14" s="4" customFormat="1">
      <c r="A145" s="8">
        <v>142</v>
      </c>
      <c r="B145" s="9">
        <v>40749</v>
      </c>
      <c r="C145" s="8">
        <v>17.48</v>
      </c>
      <c r="D145" s="10"/>
      <c r="E145" s="11" t="s">
        <v>18</v>
      </c>
      <c r="F145" s="8"/>
      <c r="G145" s="8">
        <f>F144</f>
        <v>83600</v>
      </c>
      <c r="H145" s="8">
        <f>ROUNDUP(G145*C145,0)</f>
        <v>1461328</v>
      </c>
      <c r="I145" s="8"/>
      <c r="J145" s="8">
        <f>J143+L145</f>
        <v>17445523</v>
      </c>
      <c r="K145" s="8"/>
      <c r="L145" s="8">
        <f>H145-I144</f>
        <v>-108680</v>
      </c>
      <c r="M145" s="8"/>
      <c r="N145" s="27"/>
    </row>
    <row r="146" spans="1:14" s="4" customFormat="1">
      <c r="A146" s="8">
        <v>143</v>
      </c>
      <c r="B146" s="9">
        <v>40844</v>
      </c>
      <c r="C146" s="8">
        <v>15.11</v>
      </c>
      <c r="D146" s="10">
        <v>0.48</v>
      </c>
      <c r="E146" s="8" t="s">
        <v>17</v>
      </c>
      <c r="F146" s="8">
        <f>ROUNDUP(J145*0.003/(1*D146),-2)</f>
        <v>109100</v>
      </c>
      <c r="G146" s="8"/>
      <c r="H146" s="8">
        <f>ROUNDUP(F146*C146,0)</f>
        <v>1648501</v>
      </c>
      <c r="I146" s="8">
        <f>H146</f>
        <v>1648501</v>
      </c>
      <c r="J146" s="8"/>
      <c r="K146" s="8"/>
      <c r="L146" s="8"/>
      <c r="M146" s="8"/>
      <c r="N146" s="25">
        <v>1</v>
      </c>
    </row>
    <row r="147" spans="1:14" s="4" customFormat="1">
      <c r="A147" s="8">
        <v>144</v>
      </c>
      <c r="B147" s="9">
        <v>40849</v>
      </c>
      <c r="C147" s="8">
        <v>15.05</v>
      </c>
      <c r="D147" s="10">
        <v>0.49</v>
      </c>
      <c r="E147" s="8" t="s">
        <v>17</v>
      </c>
      <c r="F147" s="8">
        <f>ROUNDUP(J145*0.003/(1*D147),-2)</f>
        <v>106900</v>
      </c>
      <c r="G147" s="8"/>
      <c r="H147" s="8">
        <f t="shared" ref="H147:H148" si="48">ROUNDUP(F147*C147,0)</f>
        <v>1608845</v>
      </c>
      <c r="I147" s="8">
        <f>H147+I146</f>
        <v>3257346</v>
      </c>
      <c r="J147" s="8"/>
      <c r="K147" s="8"/>
      <c r="L147" s="8"/>
      <c r="M147" s="8"/>
      <c r="N147" s="26"/>
    </row>
    <row r="148" spans="1:14" s="4" customFormat="1">
      <c r="A148" s="8">
        <v>145</v>
      </c>
      <c r="B148" s="9">
        <v>40851</v>
      </c>
      <c r="C148" s="8">
        <v>15.14</v>
      </c>
      <c r="D148" s="10">
        <v>0.47</v>
      </c>
      <c r="E148" s="8" t="s">
        <v>17</v>
      </c>
      <c r="F148" s="8">
        <f>ROUNDUP(J145*0.003/(1*D148),-2)</f>
        <v>111400</v>
      </c>
      <c r="G148" s="8"/>
      <c r="H148" s="8">
        <f t="shared" si="48"/>
        <v>1686596</v>
      </c>
      <c r="I148" s="8">
        <f>H148+I147</f>
        <v>4943942</v>
      </c>
      <c r="J148" s="8"/>
      <c r="K148" s="8"/>
      <c r="L148" s="8"/>
      <c r="M148" s="8"/>
      <c r="N148" s="26"/>
    </row>
    <row r="149" spans="1:14" s="4" customFormat="1">
      <c r="A149" s="8">
        <v>146</v>
      </c>
      <c r="B149" s="9">
        <v>40865</v>
      </c>
      <c r="C149" s="8">
        <v>13.76</v>
      </c>
      <c r="D149" s="10"/>
      <c r="E149" s="11" t="s">
        <v>18</v>
      </c>
      <c r="F149" s="8"/>
      <c r="G149" s="8">
        <f>SUM(F146:F148)</f>
        <v>327400</v>
      </c>
      <c r="H149" s="8">
        <f>ROUNDUP(G149*C149,0)</f>
        <v>4505024</v>
      </c>
      <c r="I149" s="8"/>
      <c r="J149" s="8">
        <f>J145+L149</f>
        <v>17006605</v>
      </c>
      <c r="K149" s="8"/>
      <c r="L149" s="8">
        <f>H149-I148</f>
        <v>-438918</v>
      </c>
      <c r="M149" s="8"/>
      <c r="N149" s="27"/>
    </row>
    <row r="150" spans="1:14" s="4" customFormat="1">
      <c r="A150" s="8">
        <v>147</v>
      </c>
      <c r="B150" s="9">
        <v>40925</v>
      </c>
      <c r="C150" s="8">
        <v>13.77</v>
      </c>
      <c r="D150" s="10">
        <v>0.51</v>
      </c>
      <c r="E150" s="8" t="s">
        <v>17</v>
      </c>
      <c r="F150" s="8">
        <f>ROUNDUP(J149*0.003/(1*D150),-2)</f>
        <v>100100</v>
      </c>
      <c r="G150" s="8"/>
      <c r="H150" s="8">
        <f>ROUNDUP(F150*C150,0)</f>
        <v>1378377</v>
      </c>
      <c r="I150" s="8">
        <f>H150</f>
        <v>1378377</v>
      </c>
      <c r="J150" s="8"/>
      <c r="K150" s="8"/>
      <c r="L150" s="8"/>
      <c r="M150" s="25">
        <v>1</v>
      </c>
      <c r="N150" s="8"/>
    </row>
    <row r="151" spans="1:14" s="4" customFormat="1">
      <c r="A151" s="8">
        <v>148</v>
      </c>
      <c r="B151" s="9">
        <v>40942</v>
      </c>
      <c r="C151" s="8">
        <v>13.95</v>
      </c>
      <c r="D151" s="10">
        <v>0.52</v>
      </c>
      <c r="E151" s="8" t="s">
        <v>17</v>
      </c>
      <c r="F151" s="8">
        <f>ROUNDUP(J149*0.003/(1*D151),-2)</f>
        <v>98200</v>
      </c>
      <c r="G151" s="8"/>
      <c r="H151" s="8">
        <f t="shared" ref="H151:H152" si="49">ROUNDUP(F151*C151,0)</f>
        <v>1369890</v>
      </c>
      <c r="I151" s="8">
        <f>H151+I150</f>
        <v>2748267</v>
      </c>
      <c r="J151" s="8"/>
      <c r="K151" s="8"/>
      <c r="L151" s="8"/>
      <c r="M151" s="26"/>
      <c r="N151" s="8"/>
    </row>
    <row r="152" spans="1:14" s="4" customFormat="1">
      <c r="A152" s="8">
        <v>149</v>
      </c>
      <c r="B152" s="9">
        <v>40949</v>
      </c>
      <c r="C152" s="8">
        <v>13.88</v>
      </c>
      <c r="D152" s="10">
        <v>0.49</v>
      </c>
      <c r="E152" s="8" t="s">
        <v>17</v>
      </c>
      <c r="F152" s="8">
        <f>ROUNDUP(J149*0.003/(1*D152),-2)</f>
        <v>104200</v>
      </c>
      <c r="G152" s="8"/>
      <c r="H152" s="8">
        <f t="shared" si="49"/>
        <v>1446296</v>
      </c>
      <c r="I152" s="8">
        <f>H152+I151</f>
        <v>4194563</v>
      </c>
      <c r="J152" s="8"/>
      <c r="K152" s="8"/>
      <c r="L152" s="8"/>
      <c r="M152" s="26"/>
      <c r="N152" s="8"/>
    </row>
    <row r="153" spans="1:14" s="4" customFormat="1">
      <c r="A153" s="8">
        <v>150</v>
      </c>
      <c r="B153" s="9">
        <v>40960</v>
      </c>
      <c r="C153" s="8">
        <v>13.9</v>
      </c>
      <c r="D153" s="10">
        <v>0.45</v>
      </c>
      <c r="E153" s="8" t="s">
        <v>17</v>
      </c>
      <c r="F153" s="8">
        <f>F150*4-F150-F151-F152</f>
        <v>97900</v>
      </c>
      <c r="G153" s="8"/>
      <c r="H153" s="8">
        <f t="shared" ref="H153" si="50">ROUNDUP(F153*C153,0)</f>
        <v>1360810</v>
      </c>
      <c r="I153" s="8">
        <f>H153+I152</f>
        <v>5555373</v>
      </c>
      <c r="J153" s="8"/>
      <c r="K153" s="8"/>
      <c r="L153" s="8"/>
      <c r="M153" s="26"/>
      <c r="N153" s="8"/>
    </row>
    <row r="154" spans="1:14" s="4" customFormat="1">
      <c r="A154" s="8">
        <v>151</v>
      </c>
      <c r="B154" s="9">
        <v>40961</v>
      </c>
      <c r="C154" s="8">
        <v>14.09</v>
      </c>
      <c r="D154" s="10">
        <v>0.44</v>
      </c>
      <c r="E154" s="8" t="s">
        <v>17</v>
      </c>
      <c r="F154" s="8">
        <v>0</v>
      </c>
      <c r="G154" s="8"/>
      <c r="H154" s="8"/>
      <c r="I154" s="8"/>
      <c r="J154" s="8"/>
      <c r="K154" s="8"/>
      <c r="L154" s="8"/>
      <c r="M154" s="26"/>
      <c r="N154" s="8"/>
    </row>
    <row r="155" spans="1:14" s="4" customFormat="1">
      <c r="A155" s="8">
        <v>152</v>
      </c>
      <c r="B155" s="9">
        <v>40969</v>
      </c>
      <c r="C155" s="8">
        <v>14.54</v>
      </c>
      <c r="D155" s="10">
        <v>0.36</v>
      </c>
      <c r="E155" s="8" t="s">
        <v>17</v>
      </c>
      <c r="F155" s="8">
        <v>0</v>
      </c>
      <c r="G155" s="8"/>
      <c r="H155" s="8"/>
      <c r="I155" s="8"/>
      <c r="J155" s="8"/>
      <c r="K155" s="8"/>
      <c r="L155" s="8"/>
      <c r="M155" s="26"/>
      <c r="N155" s="8"/>
    </row>
    <row r="156" spans="1:14" s="4" customFormat="1">
      <c r="A156" s="8">
        <v>153</v>
      </c>
      <c r="B156" s="9">
        <v>40982</v>
      </c>
      <c r="C156" s="8">
        <v>14.04</v>
      </c>
      <c r="D156" s="10"/>
      <c r="E156" s="11" t="s">
        <v>18</v>
      </c>
      <c r="F156" s="8"/>
      <c r="G156" s="8">
        <f>SUM(F150:F155)</f>
        <v>400400</v>
      </c>
      <c r="H156" s="8">
        <f>ROUNDUP(G156*C156,0)</f>
        <v>5621616</v>
      </c>
      <c r="I156" s="8"/>
      <c r="J156" s="8">
        <f>J149+K156</f>
        <v>17072848</v>
      </c>
      <c r="K156" s="8">
        <f>H156-I153</f>
        <v>66243</v>
      </c>
      <c r="L156" s="8"/>
      <c r="M156" s="27"/>
      <c r="N156" s="8"/>
    </row>
    <row r="157" spans="1:14" s="4" customFormat="1">
      <c r="A157" s="8">
        <v>154</v>
      </c>
      <c r="B157" s="9">
        <v>41031</v>
      </c>
      <c r="C157" s="8">
        <v>14.6</v>
      </c>
      <c r="D157" s="10">
        <v>0.45</v>
      </c>
      <c r="E157" s="8" t="s">
        <v>17</v>
      </c>
      <c r="F157" s="8">
        <f>ROUNDUP(J156*0.003/(1*D157),-2)</f>
        <v>113900</v>
      </c>
      <c r="G157" s="8"/>
      <c r="H157" s="8">
        <f>ROUNDUP(F157*C157,0)</f>
        <v>1662940</v>
      </c>
      <c r="I157" s="8">
        <f>H157</f>
        <v>1662940</v>
      </c>
      <c r="J157" s="8"/>
      <c r="K157" s="8"/>
      <c r="L157" s="8"/>
      <c r="M157" s="8"/>
      <c r="N157" s="25">
        <v>1</v>
      </c>
    </row>
    <row r="158" spans="1:14" s="4" customFormat="1">
      <c r="A158" s="8">
        <v>155</v>
      </c>
      <c r="B158" s="9">
        <v>41043</v>
      </c>
      <c r="C158" s="8">
        <v>14.19</v>
      </c>
      <c r="D158" s="10"/>
      <c r="E158" s="11" t="s">
        <v>18</v>
      </c>
      <c r="F158" s="8"/>
      <c r="G158" s="8">
        <f>F157</f>
        <v>113900</v>
      </c>
      <c r="H158" s="8">
        <f>ROUNDUP(G158*C158,0)</f>
        <v>1616241</v>
      </c>
      <c r="I158" s="8"/>
      <c r="J158" s="8">
        <f>J156+L158</f>
        <v>17026149</v>
      </c>
      <c r="K158" s="8"/>
      <c r="L158" s="8">
        <f>H158-I157</f>
        <v>-46699</v>
      </c>
      <c r="M158" s="8"/>
      <c r="N158" s="27"/>
    </row>
    <row r="159" spans="1:14" s="4" customFormat="1">
      <c r="A159" s="8">
        <v>156</v>
      </c>
      <c r="B159" s="9">
        <v>41253</v>
      </c>
      <c r="C159" s="8">
        <v>8.89</v>
      </c>
      <c r="D159" s="10">
        <v>0.26</v>
      </c>
      <c r="E159" s="8" t="s">
        <v>17</v>
      </c>
      <c r="F159" s="8">
        <f>ROUNDUP(J158*0.003/(1*D159),-2)</f>
        <v>196500</v>
      </c>
      <c r="G159" s="8"/>
      <c r="H159" s="8">
        <f>ROUNDUP(F159*C159,0)</f>
        <v>1746885</v>
      </c>
      <c r="I159" s="8">
        <f>H159</f>
        <v>1746885</v>
      </c>
      <c r="J159" s="8"/>
      <c r="K159" s="8"/>
      <c r="L159" s="8"/>
      <c r="M159" s="25">
        <v>1</v>
      </c>
      <c r="N159" s="8"/>
    </row>
    <row r="160" spans="1:14" s="4" customFormat="1">
      <c r="A160" s="8">
        <v>157</v>
      </c>
      <c r="B160" s="9">
        <v>41257</v>
      </c>
      <c r="C160" s="8">
        <v>9.25</v>
      </c>
      <c r="D160" s="10">
        <v>0.28000000000000003</v>
      </c>
      <c r="E160" s="8" t="s">
        <v>17</v>
      </c>
      <c r="F160" s="8">
        <f>ROUNDUP(J158*0.003/(1*D160),-2)</f>
        <v>182500</v>
      </c>
      <c r="G160" s="8"/>
      <c r="H160" s="8">
        <f t="shared" ref="H160:H162" si="51">ROUNDUP(F160*C160,0)</f>
        <v>1688125</v>
      </c>
      <c r="I160" s="8">
        <f>H160+I159</f>
        <v>3435010</v>
      </c>
      <c r="J160" s="8"/>
      <c r="K160" s="8"/>
      <c r="L160" s="8"/>
      <c r="M160" s="26"/>
      <c r="N160" s="8"/>
    </row>
    <row r="161" spans="1:14" s="4" customFormat="1">
      <c r="A161" s="8">
        <v>158</v>
      </c>
      <c r="B161" s="9">
        <v>41263</v>
      </c>
      <c r="C161" s="8">
        <v>10.01</v>
      </c>
      <c r="D161" s="10">
        <v>0.33</v>
      </c>
      <c r="E161" s="8" t="s">
        <v>17</v>
      </c>
      <c r="F161" s="8">
        <f>ROUNDUP(J158*0.003/(1*D161),-2)</f>
        <v>154800</v>
      </c>
      <c r="G161" s="8"/>
      <c r="H161" s="8">
        <f t="shared" si="51"/>
        <v>1549548</v>
      </c>
      <c r="I161" s="8">
        <f>H161+I160</f>
        <v>4984558</v>
      </c>
      <c r="J161" s="8"/>
      <c r="K161" s="8"/>
      <c r="L161" s="8"/>
      <c r="M161" s="26"/>
      <c r="N161" s="8"/>
    </row>
    <row r="162" spans="1:14" s="4" customFormat="1">
      <c r="A162" s="8">
        <v>159</v>
      </c>
      <c r="B162" s="9">
        <v>41268</v>
      </c>
      <c r="C162" s="8">
        <v>10.3</v>
      </c>
      <c r="D162" s="10">
        <v>0.37</v>
      </c>
      <c r="E162" s="8" t="s">
        <v>17</v>
      </c>
      <c r="F162" s="8">
        <f>ROUNDUP(J158*0.003/(1*D162),-2)</f>
        <v>138100</v>
      </c>
      <c r="G162" s="8"/>
      <c r="H162" s="8">
        <f t="shared" si="51"/>
        <v>1422430</v>
      </c>
      <c r="I162" s="8">
        <f>H162+I161</f>
        <v>6406988</v>
      </c>
      <c r="J162" s="8"/>
      <c r="K162" s="8"/>
      <c r="L162" s="8"/>
      <c r="M162" s="26"/>
      <c r="N162" s="8"/>
    </row>
    <row r="163" spans="1:14" s="4" customFormat="1">
      <c r="A163" s="8">
        <v>160</v>
      </c>
      <c r="B163" s="9">
        <v>41326</v>
      </c>
      <c r="C163" s="8">
        <v>11.17</v>
      </c>
      <c r="D163" s="10"/>
      <c r="E163" s="11" t="s">
        <v>18</v>
      </c>
      <c r="F163" s="8"/>
      <c r="G163" s="8">
        <f>SUM(F159:F162)</f>
        <v>671900</v>
      </c>
      <c r="H163" s="8">
        <f>ROUNDUP(G163*C163,0)</f>
        <v>7505123</v>
      </c>
      <c r="I163" s="8"/>
      <c r="J163" s="8">
        <f>J158+K163</f>
        <v>18124284</v>
      </c>
      <c r="K163" s="8">
        <f>H163-I162</f>
        <v>1098135</v>
      </c>
      <c r="L163" s="8"/>
      <c r="M163" s="26"/>
      <c r="N163" s="8"/>
    </row>
    <row r="164" spans="1:14" s="4" customFormat="1">
      <c r="A164" s="8">
        <v>161</v>
      </c>
      <c r="B164" s="9">
        <v>41411</v>
      </c>
      <c r="C164" s="8">
        <v>9.48</v>
      </c>
      <c r="D164" s="10">
        <v>0.31</v>
      </c>
      <c r="E164" s="8" t="s">
        <v>17</v>
      </c>
      <c r="F164" s="8">
        <f>ROUNDUP(J163*0.003/(1*D164),-2)</f>
        <v>175400</v>
      </c>
      <c r="G164" s="8"/>
      <c r="H164" s="8">
        <f>ROUNDUP(F164*C164,0)</f>
        <v>1662792</v>
      </c>
      <c r="I164" s="8">
        <f>H164</f>
        <v>1662792</v>
      </c>
      <c r="J164" s="8"/>
      <c r="K164" s="8"/>
      <c r="L164" s="8"/>
      <c r="M164" s="27"/>
      <c r="N164" s="25">
        <v>1</v>
      </c>
    </row>
    <row r="165" spans="1:14" s="4" customFormat="1">
      <c r="A165" s="8">
        <v>162</v>
      </c>
      <c r="B165" s="9">
        <v>41414</v>
      </c>
      <c r="C165" s="8">
        <v>9.69</v>
      </c>
      <c r="D165" s="10">
        <v>0.31</v>
      </c>
      <c r="E165" s="8" t="s">
        <v>17</v>
      </c>
      <c r="F165" s="8">
        <f>ROUNDUP(J163*0.003/(1*D165),-2)</f>
        <v>175400</v>
      </c>
      <c r="G165" s="8"/>
      <c r="H165" s="8">
        <f t="shared" ref="H165:H166" si="52">ROUNDUP(F165*C165,0)</f>
        <v>1699626</v>
      </c>
      <c r="I165" s="8">
        <f>H165+I164</f>
        <v>3362418</v>
      </c>
      <c r="J165" s="8"/>
      <c r="K165" s="8"/>
      <c r="L165" s="8"/>
      <c r="M165" s="8"/>
      <c r="N165" s="26"/>
    </row>
    <row r="166" spans="1:14" s="4" customFormat="1">
      <c r="A166" s="8">
        <v>163</v>
      </c>
      <c r="B166" s="9">
        <v>41422</v>
      </c>
      <c r="C166" s="8">
        <v>9.5</v>
      </c>
      <c r="D166" s="10">
        <v>0.3</v>
      </c>
      <c r="E166" s="8" t="s">
        <v>17</v>
      </c>
      <c r="F166" s="8">
        <f>ROUNDUP(J163*0.003/(1*D166),-2)</f>
        <v>181300</v>
      </c>
      <c r="G166" s="8"/>
      <c r="H166" s="8">
        <f t="shared" si="52"/>
        <v>1722350</v>
      </c>
      <c r="I166" s="8">
        <f>H166+I165</f>
        <v>5084768</v>
      </c>
      <c r="J166" s="8"/>
      <c r="K166" s="8"/>
      <c r="L166" s="8"/>
      <c r="M166" s="8"/>
      <c r="N166" s="26"/>
    </row>
    <row r="167" spans="1:14" s="4" customFormat="1">
      <c r="A167" s="8">
        <v>164</v>
      </c>
      <c r="B167" s="9">
        <v>41429</v>
      </c>
      <c r="C167" s="8">
        <v>9.16</v>
      </c>
      <c r="D167" s="10"/>
      <c r="E167" s="11" t="s">
        <v>18</v>
      </c>
      <c r="F167" s="8"/>
      <c r="G167" s="8">
        <f>SUM(F164:F166)</f>
        <v>532100</v>
      </c>
      <c r="H167" s="8">
        <f>ROUNDUP(G167*C167,0)</f>
        <v>4874036</v>
      </c>
      <c r="I167" s="8"/>
      <c r="J167" s="8">
        <f>J163+L167</f>
        <v>17913552</v>
      </c>
      <c r="K167" s="8"/>
      <c r="L167" s="8">
        <f>H167-I166</f>
        <v>-210732</v>
      </c>
      <c r="M167" s="8"/>
      <c r="N167" s="27"/>
    </row>
    <row r="168" spans="1:14" s="4" customFormat="1">
      <c r="A168" s="8">
        <v>165</v>
      </c>
      <c r="B168" s="9">
        <v>41498</v>
      </c>
      <c r="C168" s="8">
        <v>7.44</v>
      </c>
      <c r="D168" s="10">
        <v>0.22</v>
      </c>
      <c r="E168" s="8" t="s">
        <v>17</v>
      </c>
      <c r="F168" s="8">
        <f>ROUNDUP(J167*0.003/(1*D168),-2)</f>
        <v>244300</v>
      </c>
      <c r="G168" s="8"/>
      <c r="H168" s="8">
        <f>ROUNDUP(F168*C168,0)</f>
        <v>1817592</v>
      </c>
      <c r="I168" s="8">
        <f>H168</f>
        <v>1817592</v>
      </c>
      <c r="J168" s="8"/>
      <c r="K168" s="8"/>
      <c r="L168" s="8"/>
      <c r="M168" s="8"/>
      <c r="N168" s="25">
        <v>1</v>
      </c>
    </row>
    <row r="169" spans="1:14" s="4" customFormat="1">
      <c r="A169" s="8">
        <v>166</v>
      </c>
      <c r="B169" s="9">
        <v>41509</v>
      </c>
      <c r="C169" s="8">
        <v>7.11</v>
      </c>
      <c r="D169" s="10"/>
      <c r="E169" s="11" t="s">
        <v>18</v>
      </c>
      <c r="F169" s="8"/>
      <c r="G169" s="8">
        <f>F168</f>
        <v>244300</v>
      </c>
      <c r="H169" s="8">
        <f>ROUNDUP(G169*C169,0)</f>
        <v>1736973</v>
      </c>
      <c r="I169" s="8"/>
      <c r="J169" s="8">
        <f>J167+L169</f>
        <v>17832933</v>
      </c>
      <c r="K169" s="8"/>
      <c r="L169" s="8">
        <f>H169-I168</f>
        <v>-80619</v>
      </c>
      <c r="M169" s="8"/>
      <c r="N169" s="27"/>
    </row>
    <row r="170" spans="1:14" s="4" customFormat="1">
      <c r="A170" s="8">
        <v>167</v>
      </c>
      <c r="B170" s="9">
        <v>41526</v>
      </c>
      <c r="C170" s="8">
        <v>7.58</v>
      </c>
      <c r="D170" s="10">
        <v>0.24</v>
      </c>
      <c r="E170" s="8" t="s">
        <v>17</v>
      </c>
      <c r="F170" s="8">
        <f>ROUNDUP(J169*0.003/(1*D170),-2)</f>
        <v>223000</v>
      </c>
      <c r="G170" s="8"/>
      <c r="H170" s="8">
        <f>ROUNDUP(F170*C170,0)</f>
        <v>1690340</v>
      </c>
      <c r="I170" s="8">
        <f>H170</f>
        <v>1690340</v>
      </c>
      <c r="J170" s="8"/>
      <c r="K170" s="8"/>
      <c r="L170" s="8"/>
      <c r="M170" s="8"/>
      <c r="N170" s="25">
        <v>1</v>
      </c>
    </row>
    <row r="171" spans="1:14" s="4" customFormat="1">
      <c r="A171" s="8">
        <v>168</v>
      </c>
      <c r="B171" s="9">
        <v>41527</v>
      </c>
      <c r="C171" s="8">
        <v>7.82</v>
      </c>
      <c r="D171" s="10">
        <v>0.25</v>
      </c>
      <c r="E171" s="8" t="s">
        <v>17</v>
      </c>
      <c r="F171" s="8">
        <f>ROUNDUP(J169*0.003/(1*D171),-2)</f>
        <v>214000</v>
      </c>
      <c r="G171" s="8"/>
      <c r="H171" s="8">
        <f t="shared" ref="H171:H172" si="53">ROUNDUP(F171*C171,0)</f>
        <v>1673480</v>
      </c>
      <c r="I171" s="8">
        <f>H171+I170</f>
        <v>3363820</v>
      </c>
      <c r="J171" s="8"/>
      <c r="K171" s="8"/>
      <c r="L171" s="8"/>
      <c r="M171" s="8"/>
      <c r="N171" s="26"/>
    </row>
    <row r="172" spans="1:14" s="4" customFormat="1">
      <c r="A172" s="8">
        <v>169</v>
      </c>
      <c r="B172" s="9">
        <v>41529</v>
      </c>
      <c r="C172" s="8">
        <v>8.34</v>
      </c>
      <c r="D172" s="10">
        <v>0.28000000000000003</v>
      </c>
      <c r="E172" s="8" t="s">
        <v>17</v>
      </c>
      <c r="F172" s="8">
        <f>ROUNDUP(J169*0.003/(1*D172),-2)</f>
        <v>191100</v>
      </c>
      <c r="G172" s="8"/>
      <c r="H172" s="8">
        <f t="shared" si="53"/>
        <v>1593774</v>
      </c>
      <c r="I172" s="8">
        <f>H172+I171</f>
        <v>4957594</v>
      </c>
      <c r="J172" s="8"/>
      <c r="K172" s="8"/>
      <c r="L172" s="8"/>
      <c r="M172" s="8"/>
      <c r="N172" s="26"/>
    </row>
    <row r="173" spans="1:14" s="4" customFormat="1">
      <c r="A173" s="8">
        <v>170</v>
      </c>
      <c r="B173" s="9">
        <v>41534</v>
      </c>
      <c r="C173" s="8">
        <v>7.74</v>
      </c>
      <c r="D173" s="10"/>
      <c r="E173" s="11" t="s">
        <v>18</v>
      </c>
      <c r="F173" s="8"/>
      <c r="G173" s="8">
        <f>SUM(F170:F172)</f>
        <v>628100</v>
      </c>
      <c r="H173" s="8">
        <f>ROUNDUP(G173*C173,0)</f>
        <v>4861494</v>
      </c>
      <c r="I173" s="8"/>
      <c r="J173" s="8">
        <f>J169+L173</f>
        <v>17736833</v>
      </c>
      <c r="K173" s="8"/>
      <c r="L173" s="8">
        <f>H173-I172</f>
        <v>-96100</v>
      </c>
      <c r="M173" s="8"/>
      <c r="N173" s="27"/>
    </row>
    <row r="174" spans="1:14" s="4" customFormat="1">
      <c r="A174" s="8">
        <v>171</v>
      </c>
      <c r="B174" s="9">
        <v>41606</v>
      </c>
      <c r="C174" s="8">
        <v>7.21</v>
      </c>
      <c r="D174" s="10">
        <v>0.15</v>
      </c>
      <c r="E174" s="8" t="s">
        <v>17</v>
      </c>
      <c r="F174" s="8">
        <f>ROUNDUP(J173*0.003/(1*D174),-2)</f>
        <v>354800</v>
      </c>
      <c r="G174" s="8"/>
      <c r="H174" s="8">
        <f>ROUNDUP(F174*C174,0)</f>
        <v>2558108</v>
      </c>
      <c r="I174" s="8">
        <f>H174</f>
        <v>2558108</v>
      </c>
      <c r="J174" s="8"/>
      <c r="K174" s="8"/>
      <c r="L174" s="8"/>
      <c r="M174" s="8"/>
      <c r="N174" s="25">
        <v>1</v>
      </c>
    </row>
    <row r="175" spans="1:14" s="4" customFormat="1">
      <c r="A175" s="8">
        <v>172</v>
      </c>
      <c r="B175" s="9">
        <v>41612</v>
      </c>
      <c r="C175" s="8">
        <v>7.46</v>
      </c>
      <c r="D175" s="10">
        <v>0.15</v>
      </c>
      <c r="E175" s="8" t="s">
        <v>17</v>
      </c>
      <c r="F175" s="8">
        <f>ROUNDUP(J173*0.003/(1*D175),-2)</f>
        <v>354800</v>
      </c>
      <c r="G175" s="8"/>
      <c r="H175" s="8">
        <f t="shared" ref="H175" si="54">ROUNDUP(F175*C175,0)</f>
        <v>2646808</v>
      </c>
      <c r="I175" s="8">
        <f>H175+I174</f>
        <v>5204916</v>
      </c>
      <c r="J175" s="8"/>
      <c r="K175" s="8"/>
      <c r="L175" s="8"/>
      <c r="M175" s="8"/>
      <c r="N175" s="26"/>
    </row>
    <row r="176" spans="1:14" s="4" customFormat="1">
      <c r="A176" s="8">
        <v>173</v>
      </c>
      <c r="B176" s="9">
        <v>41624</v>
      </c>
      <c r="C176" s="8">
        <v>7.03</v>
      </c>
      <c r="D176" s="10"/>
      <c r="E176" s="11" t="s">
        <v>18</v>
      </c>
      <c r="F176" s="8"/>
      <c r="G176" s="8">
        <f>SUM(F174:F175)</f>
        <v>709600</v>
      </c>
      <c r="H176" s="8">
        <f>ROUNDUP(G176*C176,0)</f>
        <v>4988488</v>
      </c>
      <c r="I176" s="8"/>
      <c r="J176" s="8">
        <f>J173+L176</f>
        <v>17520405</v>
      </c>
      <c r="K176" s="8"/>
      <c r="L176" s="8">
        <f>H176-I175</f>
        <v>-216428</v>
      </c>
      <c r="M176" s="8"/>
      <c r="N176" s="27"/>
    </row>
    <row r="177" spans="1:14" s="4" customFormat="1">
      <c r="A177" s="8">
        <v>174</v>
      </c>
      <c r="B177" s="9">
        <v>41680</v>
      </c>
      <c r="C177" s="8">
        <v>6.05</v>
      </c>
      <c r="D177" s="10">
        <v>0.13</v>
      </c>
      <c r="E177" s="8" t="s">
        <v>17</v>
      </c>
      <c r="F177" s="8">
        <f>ROUNDUP(J176*0.003/(1*D177),-2)</f>
        <v>404400</v>
      </c>
      <c r="G177" s="8"/>
      <c r="H177" s="8">
        <f>ROUNDUP(F177*C177,0)</f>
        <v>2446620</v>
      </c>
      <c r="I177" s="8">
        <f>H177</f>
        <v>2446620</v>
      </c>
      <c r="J177" s="8"/>
      <c r="K177" s="8"/>
      <c r="L177" s="8"/>
      <c r="M177" s="8"/>
      <c r="N177" s="25">
        <v>1</v>
      </c>
    </row>
    <row r="178" spans="1:14" s="4" customFormat="1">
      <c r="A178" s="8">
        <v>175</v>
      </c>
      <c r="B178" s="9">
        <v>41681</v>
      </c>
      <c r="C178" s="8">
        <v>6.25</v>
      </c>
      <c r="D178" s="10">
        <v>0.14000000000000001</v>
      </c>
      <c r="E178" s="8" t="s">
        <v>17</v>
      </c>
      <c r="F178" s="8">
        <f>ROUNDUP(J176*0.003/(1*D178),-2)</f>
        <v>375500</v>
      </c>
      <c r="G178" s="8"/>
      <c r="H178" s="8">
        <f t="shared" ref="H178" si="55">ROUNDUP(F178*C178,0)</f>
        <v>2346875</v>
      </c>
      <c r="I178" s="8">
        <f>H178+I177</f>
        <v>4793495</v>
      </c>
      <c r="J178" s="8"/>
      <c r="K178" s="8"/>
      <c r="L178" s="8"/>
      <c r="M178" s="8"/>
      <c r="N178" s="26"/>
    </row>
    <row r="179" spans="1:14" s="4" customFormat="1">
      <c r="A179" s="8">
        <v>176</v>
      </c>
      <c r="B179" s="9">
        <v>41687</v>
      </c>
      <c r="C179" s="8">
        <v>6.15</v>
      </c>
      <c r="D179" s="10">
        <v>0.14000000000000001</v>
      </c>
      <c r="E179" s="8" t="s">
        <v>17</v>
      </c>
      <c r="F179" s="8">
        <f>ROUNDUP(J176*0.003/(1*D179),-2)</f>
        <v>375500</v>
      </c>
      <c r="G179" s="8"/>
      <c r="H179" s="8">
        <f t="shared" ref="H179" si="56">ROUNDUP(F179*C179,0)</f>
        <v>2309325</v>
      </c>
      <c r="I179" s="8">
        <f>H179+I178</f>
        <v>7102820</v>
      </c>
      <c r="J179" s="8"/>
      <c r="K179" s="8"/>
      <c r="L179" s="8"/>
      <c r="M179" s="8"/>
      <c r="N179" s="26"/>
    </row>
    <row r="180" spans="1:14" s="4" customFormat="1">
      <c r="A180" s="8">
        <v>177</v>
      </c>
      <c r="B180" s="9">
        <v>41694</v>
      </c>
      <c r="C180" s="8">
        <v>5.82</v>
      </c>
      <c r="D180" s="10"/>
      <c r="E180" s="11" t="s">
        <v>18</v>
      </c>
      <c r="F180" s="8"/>
      <c r="G180" s="8">
        <f>SUM(F177:F179)</f>
        <v>1155400</v>
      </c>
      <c r="H180" s="8">
        <f>ROUNDUP(G180*C180,0)</f>
        <v>6724428</v>
      </c>
      <c r="I180" s="8"/>
      <c r="J180" s="8">
        <f>J176+L180</f>
        <v>17142013</v>
      </c>
      <c r="K180" s="8"/>
      <c r="L180" s="8">
        <f>H180-I179</f>
        <v>-378392</v>
      </c>
      <c r="M180" s="8"/>
      <c r="N180" s="27"/>
    </row>
    <row r="181" spans="1:14" s="4" customFormat="1">
      <c r="A181" s="8">
        <v>178</v>
      </c>
      <c r="B181" s="9">
        <v>41737</v>
      </c>
      <c r="C181" s="8">
        <v>5.79</v>
      </c>
      <c r="D181" s="10">
        <v>0.14000000000000001</v>
      </c>
      <c r="E181" s="8" t="s">
        <v>17</v>
      </c>
      <c r="F181" s="8">
        <f>ROUNDUP(J180*0.003/(1*D181),-2)</f>
        <v>367400</v>
      </c>
      <c r="G181" s="8"/>
      <c r="H181" s="8">
        <f>ROUNDUP(F181*C181,0)</f>
        <v>2127246</v>
      </c>
      <c r="I181" s="8">
        <f>H181</f>
        <v>2127246</v>
      </c>
      <c r="J181" s="8"/>
      <c r="K181" s="8"/>
      <c r="L181" s="8"/>
      <c r="M181" s="8"/>
      <c r="N181" s="25">
        <v>1</v>
      </c>
    </row>
    <row r="182" spans="1:14" s="4" customFormat="1">
      <c r="A182" s="8">
        <v>179</v>
      </c>
      <c r="B182" s="9">
        <v>41739</v>
      </c>
      <c r="C182" s="8">
        <v>5.92</v>
      </c>
      <c r="D182" s="10">
        <v>0.14000000000000001</v>
      </c>
      <c r="E182" s="8" t="s">
        <v>17</v>
      </c>
      <c r="F182" s="8">
        <f>ROUNDUP(J180*0.003/(1*D182),-2)</f>
        <v>367400</v>
      </c>
      <c r="G182" s="8"/>
      <c r="H182" s="8">
        <f t="shared" ref="H182" si="57">ROUNDUP(F182*C182,0)</f>
        <v>2175008</v>
      </c>
      <c r="I182" s="8">
        <f>H182+I181</f>
        <v>4302254</v>
      </c>
      <c r="J182" s="8"/>
      <c r="K182" s="8"/>
      <c r="L182" s="8"/>
      <c r="M182" s="8"/>
      <c r="N182" s="26"/>
    </row>
    <row r="183" spans="1:14" s="4" customFormat="1">
      <c r="A183" s="8">
        <v>180</v>
      </c>
      <c r="B183" s="9">
        <v>41750</v>
      </c>
      <c r="C183" s="8">
        <v>5.59</v>
      </c>
      <c r="D183" s="10"/>
      <c r="E183" s="11" t="s">
        <v>18</v>
      </c>
      <c r="F183" s="8"/>
      <c r="G183" s="8">
        <f>SUM(F181:F182)</f>
        <v>734800</v>
      </c>
      <c r="H183" s="8">
        <f>ROUNDUP(G183*C183,0)</f>
        <v>4107532</v>
      </c>
      <c r="I183" s="8"/>
      <c r="J183" s="8">
        <f>J180+L183</f>
        <v>16947291</v>
      </c>
      <c r="K183" s="8"/>
      <c r="L183" s="8">
        <f>H183-I182</f>
        <v>-194722</v>
      </c>
      <c r="M183" s="8"/>
      <c r="N183" s="27"/>
    </row>
    <row r="184" spans="1:14" s="4" customFormat="1">
      <c r="A184" s="8">
        <v>181</v>
      </c>
      <c r="B184" s="9">
        <v>41803</v>
      </c>
      <c r="C184" s="8">
        <v>5.16</v>
      </c>
      <c r="D184" s="10">
        <v>0.09</v>
      </c>
      <c r="E184" s="8" t="s">
        <v>17</v>
      </c>
      <c r="F184" s="8">
        <f>ROUNDUP(J183*0.003/(1*D184),-2)</f>
        <v>565000</v>
      </c>
      <c r="G184" s="8"/>
      <c r="H184" s="8">
        <f>ROUNDUP(F184*C184,0)</f>
        <v>2915400</v>
      </c>
      <c r="I184" s="8">
        <f>H184</f>
        <v>2915400</v>
      </c>
      <c r="J184" s="8"/>
      <c r="K184" s="8"/>
      <c r="L184" s="8"/>
      <c r="M184" s="8"/>
      <c r="N184" s="25">
        <v>1</v>
      </c>
    </row>
    <row r="185" spans="1:14" s="4" customFormat="1">
      <c r="A185" s="8">
        <v>182</v>
      </c>
      <c r="B185" s="9">
        <v>41806</v>
      </c>
      <c r="C185" s="8">
        <v>5.17</v>
      </c>
      <c r="D185" s="10">
        <v>0.09</v>
      </c>
      <c r="E185" s="8" t="s">
        <v>17</v>
      </c>
      <c r="F185" s="8">
        <f>ROUNDUP(J183*0.003/(1*D185),-2)</f>
        <v>565000</v>
      </c>
      <c r="G185" s="8"/>
      <c r="H185" s="8">
        <f t="shared" ref="H185" si="58">ROUNDUP(F185*C185,0)</f>
        <v>2921050</v>
      </c>
      <c r="I185" s="8">
        <f>H185+I184</f>
        <v>5836450</v>
      </c>
      <c r="J185" s="8"/>
      <c r="K185" s="8"/>
      <c r="L185" s="8"/>
      <c r="M185" s="8"/>
      <c r="N185" s="26"/>
    </row>
    <row r="186" spans="1:14" s="4" customFormat="1">
      <c r="A186" s="8">
        <v>183</v>
      </c>
      <c r="B186" s="9">
        <v>41809</v>
      </c>
      <c r="C186" s="8">
        <v>4.99</v>
      </c>
      <c r="D186" s="10"/>
      <c r="E186" s="11" t="s">
        <v>18</v>
      </c>
      <c r="F186" s="8"/>
      <c r="G186" s="8">
        <f>SUM(F184:F185)</f>
        <v>1130000</v>
      </c>
      <c r="H186" s="8">
        <f>ROUNDUP(G186*C186,0)</f>
        <v>5638700</v>
      </c>
      <c r="I186" s="8"/>
      <c r="J186" s="8">
        <f>J183+L186</f>
        <v>16749541</v>
      </c>
      <c r="K186" s="8"/>
      <c r="L186" s="8">
        <f>H186-I185</f>
        <v>-197750</v>
      </c>
      <c r="M186" s="8"/>
      <c r="N186" s="27"/>
    </row>
    <row r="187" spans="1:14" s="4" customFormat="1">
      <c r="A187" s="8">
        <v>184</v>
      </c>
      <c r="B187" s="9">
        <v>41843</v>
      </c>
      <c r="C187" s="8">
        <v>5.33</v>
      </c>
      <c r="D187" s="10">
        <v>0.09</v>
      </c>
      <c r="E187" s="8" t="s">
        <v>17</v>
      </c>
      <c r="F187" s="8">
        <f>ROUNDUP(J186*0.003/(1*D187),-2)</f>
        <v>558400</v>
      </c>
      <c r="G187" s="8"/>
      <c r="H187" s="8">
        <f>ROUNDUP(F187*C187,0)</f>
        <v>2976272</v>
      </c>
      <c r="I187" s="8">
        <f>H187</f>
        <v>2976272</v>
      </c>
      <c r="J187" s="8"/>
      <c r="K187" s="8"/>
      <c r="L187" s="8"/>
      <c r="M187" s="25">
        <v>1</v>
      </c>
      <c r="N187" s="8"/>
    </row>
    <row r="188" spans="1:14" s="4" customFormat="1">
      <c r="A188" s="8">
        <v>185</v>
      </c>
      <c r="B188" s="9">
        <v>41844</v>
      </c>
      <c r="C188" s="8">
        <v>5.4</v>
      </c>
      <c r="D188" s="10">
        <v>0.09</v>
      </c>
      <c r="E188" s="8" t="s">
        <v>17</v>
      </c>
      <c r="F188" s="8">
        <f>ROUNDUP(J186*0.003/(1*D188),-2)</f>
        <v>558400</v>
      </c>
      <c r="G188" s="8"/>
      <c r="H188" s="8">
        <f t="shared" ref="H188" si="59">ROUNDUP(F188*C188,0)</f>
        <v>3015360</v>
      </c>
      <c r="I188" s="8">
        <f>H188+I187</f>
        <v>5991632</v>
      </c>
      <c r="J188" s="8"/>
      <c r="K188" s="8"/>
      <c r="L188" s="8"/>
      <c r="M188" s="26"/>
      <c r="N188" s="8"/>
    </row>
    <row r="189" spans="1:14" s="4" customFormat="1">
      <c r="A189" s="8">
        <v>186</v>
      </c>
      <c r="B189" s="9">
        <v>41845</v>
      </c>
      <c r="C189" s="8">
        <v>5.43</v>
      </c>
      <c r="D189" s="10">
        <v>0.09</v>
      </c>
      <c r="E189" s="8" t="s">
        <v>17</v>
      </c>
      <c r="F189" s="8">
        <f>ROUNDUP(J186*0.003/(1*D189),-2)</f>
        <v>558400</v>
      </c>
      <c r="G189" s="8"/>
      <c r="H189" s="8">
        <f t="shared" ref="H189" si="60">ROUNDUP(F189*C189,0)</f>
        <v>3032112</v>
      </c>
      <c r="I189" s="8">
        <f>H189+I188</f>
        <v>9023744</v>
      </c>
      <c r="J189" s="8"/>
      <c r="K189" s="8"/>
      <c r="L189" s="8"/>
      <c r="M189" s="26"/>
      <c r="N189" s="8"/>
    </row>
    <row r="190" spans="1:14" s="4" customFormat="1">
      <c r="A190" s="8">
        <v>187</v>
      </c>
      <c r="B190" s="9">
        <v>41877</v>
      </c>
      <c r="C190" s="8">
        <v>5.39</v>
      </c>
      <c r="D190" s="10"/>
      <c r="E190" s="11" t="s">
        <v>18</v>
      </c>
      <c r="F190" s="8"/>
      <c r="G190" s="8">
        <f>SUM(F187:F189)</f>
        <v>1675200</v>
      </c>
      <c r="H190" s="8">
        <f>ROUNDUP(G190*C190,0)</f>
        <v>9029328</v>
      </c>
      <c r="I190" s="8"/>
      <c r="J190" s="8">
        <f>J186+K190</f>
        <v>16755125</v>
      </c>
      <c r="K190" s="8">
        <f>H190-I189</f>
        <v>5584</v>
      </c>
      <c r="L190" s="8"/>
      <c r="M190" s="27"/>
      <c r="N190" s="8"/>
    </row>
    <row r="191" spans="1:14" s="4" customFormat="1">
      <c r="A191" s="8">
        <v>188</v>
      </c>
      <c r="B191" s="9">
        <v>41884</v>
      </c>
      <c r="C191" s="8">
        <v>5.55</v>
      </c>
      <c r="D191" s="10">
        <v>0.13</v>
      </c>
      <c r="E191" s="8" t="s">
        <v>17</v>
      </c>
      <c r="F191" s="8">
        <f>ROUNDUP(J190*0.003/(1*D191),-2)</f>
        <v>386700</v>
      </c>
      <c r="G191" s="8"/>
      <c r="H191" s="8">
        <f>ROUNDUP(F191*C191,0)</f>
        <v>2146185</v>
      </c>
      <c r="I191" s="8">
        <f>H191</f>
        <v>2146185</v>
      </c>
      <c r="J191" s="8"/>
      <c r="K191" s="8"/>
      <c r="L191" s="8"/>
      <c r="M191" s="25">
        <v>1</v>
      </c>
      <c r="N191" s="8"/>
    </row>
    <row r="192" spans="1:14" s="4" customFormat="1">
      <c r="A192" s="8">
        <v>189</v>
      </c>
      <c r="B192" s="9">
        <v>41885</v>
      </c>
      <c r="C192" s="8">
        <v>5.63</v>
      </c>
      <c r="D192" s="10">
        <v>0.12</v>
      </c>
      <c r="E192" s="8" t="s">
        <v>17</v>
      </c>
      <c r="F192" s="8">
        <f>ROUNDUP(J190*0.003/(1*D192),-2)</f>
        <v>418900</v>
      </c>
      <c r="G192" s="8"/>
      <c r="H192" s="8">
        <f t="shared" ref="H192:H194" si="61">ROUNDUP(F192*C192,0)</f>
        <v>2358407</v>
      </c>
      <c r="I192" s="8">
        <f>H192+I191</f>
        <v>4504592</v>
      </c>
      <c r="J192" s="8"/>
      <c r="K192" s="8"/>
      <c r="L192" s="8"/>
      <c r="M192" s="26"/>
      <c r="N192" s="8"/>
    </row>
    <row r="193" spans="1:14" s="4" customFormat="1">
      <c r="A193" s="8">
        <v>190</v>
      </c>
      <c r="B193" s="9">
        <v>41886</v>
      </c>
      <c r="C193" s="8">
        <v>5.63</v>
      </c>
      <c r="D193" s="10">
        <v>0.12</v>
      </c>
      <c r="E193" s="8" t="s">
        <v>17</v>
      </c>
      <c r="F193" s="8">
        <f>ROUNDUP(J190*0.003/(1*D193),-2)</f>
        <v>418900</v>
      </c>
      <c r="G193" s="8"/>
      <c r="H193" s="8">
        <f t="shared" si="61"/>
        <v>2358407</v>
      </c>
      <c r="I193" s="8">
        <f>H193+I192</f>
        <v>6862999</v>
      </c>
      <c r="J193" s="8"/>
      <c r="K193" s="8"/>
      <c r="L193" s="8"/>
      <c r="M193" s="26"/>
      <c r="N193" s="8"/>
    </row>
    <row r="194" spans="1:14" s="4" customFormat="1">
      <c r="A194" s="8">
        <v>191</v>
      </c>
      <c r="B194" s="9">
        <v>41887</v>
      </c>
      <c r="C194" s="8">
        <v>5.75</v>
      </c>
      <c r="D194" s="10">
        <v>0.12</v>
      </c>
      <c r="E194" s="8" t="s">
        <v>17</v>
      </c>
      <c r="F194" s="8">
        <f>F191*4-F191-F192-F193</f>
        <v>322300</v>
      </c>
      <c r="G194" s="8"/>
      <c r="H194" s="8">
        <f t="shared" si="61"/>
        <v>1853225</v>
      </c>
      <c r="I194" s="8">
        <f>H194+I193</f>
        <v>8716224</v>
      </c>
      <c r="J194" s="8"/>
      <c r="K194" s="8"/>
      <c r="L194" s="8"/>
      <c r="M194" s="26"/>
      <c r="N194" s="8"/>
    </row>
    <row r="195" spans="1:14" s="4" customFormat="1">
      <c r="A195" s="8">
        <v>192</v>
      </c>
      <c r="B195" s="9">
        <v>41929</v>
      </c>
      <c r="C195" s="8">
        <v>6.05</v>
      </c>
      <c r="D195" s="10"/>
      <c r="E195" s="11" t="s">
        <v>18</v>
      </c>
      <c r="F195" s="8"/>
      <c r="G195" s="8">
        <f>SUM(F191:F194)</f>
        <v>1546800</v>
      </c>
      <c r="H195" s="8">
        <f>ROUNDUP(G195*C195,0)</f>
        <v>9358140</v>
      </c>
      <c r="I195" s="8"/>
      <c r="J195" s="8">
        <f>J190+K195</f>
        <v>17397041</v>
      </c>
      <c r="K195" s="8">
        <f>H195-I194</f>
        <v>641916</v>
      </c>
      <c r="L195" s="8"/>
      <c r="M195" s="27"/>
      <c r="N195" s="8"/>
    </row>
    <row r="196" spans="1:14" s="4" customFormat="1">
      <c r="A196" s="8">
        <v>193</v>
      </c>
      <c r="B196" s="9">
        <v>41943</v>
      </c>
      <c r="C196" s="8">
        <v>5.98</v>
      </c>
      <c r="D196" s="10">
        <v>0.15</v>
      </c>
      <c r="E196" s="8" t="s">
        <v>17</v>
      </c>
      <c r="F196" s="8">
        <f>ROUNDUP(J195*0.003/(1*D196),-2)</f>
        <v>348000</v>
      </c>
      <c r="G196" s="8"/>
      <c r="H196" s="8">
        <f>ROUNDUP(F196*C196,0)</f>
        <v>2081040</v>
      </c>
      <c r="I196" s="8">
        <f>H196</f>
        <v>2081040</v>
      </c>
      <c r="J196" s="8"/>
      <c r="K196" s="8"/>
      <c r="L196" s="8"/>
      <c r="M196" s="25">
        <v>1</v>
      </c>
      <c r="N196" s="8"/>
    </row>
    <row r="197" spans="1:14" s="4" customFormat="1">
      <c r="A197" s="8">
        <v>194</v>
      </c>
      <c r="B197" s="9">
        <v>41953</v>
      </c>
      <c r="C197" s="8">
        <v>6.39</v>
      </c>
      <c r="D197" s="10">
        <v>0.2</v>
      </c>
      <c r="E197" s="8" t="s">
        <v>17</v>
      </c>
      <c r="F197" s="8">
        <f>ROUNDUP(J195*0.003/(1*D197),-2)</f>
        <v>261000</v>
      </c>
      <c r="G197" s="8"/>
      <c r="H197" s="8">
        <f t="shared" ref="H197:H198" si="62">ROUNDUP(F197*C197,0)</f>
        <v>1667790</v>
      </c>
      <c r="I197" s="8">
        <f>H197+I196</f>
        <v>3748830</v>
      </c>
      <c r="J197" s="8"/>
      <c r="K197" s="8"/>
      <c r="L197" s="8"/>
      <c r="M197" s="26"/>
      <c r="N197" s="8"/>
    </row>
    <row r="198" spans="1:14" s="4" customFormat="1">
      <c r="A198" s="8">
        <v>195</v>
      </c>
      <c r="B198" s="9">
        <v>41955</v>
      </c>
      <c r="C198" s="8">
        <v>6.3</v>
      </c>
      <c r="D198" s="10">
        <v>0.21</v>
      </c>
      <c r="E198" s="8" t="s">
        <v>17</v>
      </c>
      <c r="F198" s="8">
        <f>ROUNDUP(J195*0.003/(1*D198),-2)</f>
        <v>248600</v>
      </c>
      <c r="G198" s="8"/>
      <c r="H198" s="8">
        <f t="shared" si="62"/>
        <v>1566180</v>
      </c>
      <c r="I198" s="8">
        <f>H198+I197</f>
        <v>5315010</v>
      </c>
      <c r="J198" s="8"/>
      <c r="K198" s="8"/>
      <c r="L198" s="8"/>
      <c r="M198" s="26"/>
      <c r="N198" s="8"/>
    </row>
    <row r="199" spans="1:14" s="4" customFormat="1">
      <c r="A199" s="8">
        <v>196</v>
      </c>
      <c r="B199" s="9">
        <v>41967</v>
      </c>
      <c r="C199" s="8">
        <v>6.37</v>
      </c>
      <c r="D199" s="10">
        <v>0.2</v>
      </c>
      <c r="E199" s="8" t="s">
        <v>17</v>
      </c>
      <c r="F199" s="8">
        <f>ROUNDUP(J195*0.003/(1*D199),-2)</f>
        <v>261000</v>
      </c>
      <c r="G199" s="8"/>
      <c r="H199" s="8">
        <f t="shared" ref="H199" si="63">ROUNDUP(F199*C199,0)</f>
        <v>1662570</v>
      </c>
      <c r="I199" s="8">
        <f>H199+I198</f>
        <v>6977580</v>
      </c>
      <c r="J199" s="8"/>
      <c r="K199" s="8"/>
      <c r="L199" s="8"/>
      <c r="M199" s="26"/>
      <c r="N199" s="8"/>
    </row>
    <row r="200" spans="1:14" s="4" customFormat="1">
      <c r="A200" s="8">
        <v>197</v>
      </c>
      <c r="B200" s="9">
        <v>42023</v>
      </c>
      <c r="C200" s="8">
        <v>8.1</v>
      </c>
      <c r="D200" s="10"/>
      <c r="E200" s="11" t="s">
        <v>18</v>
      </c>
      <c r="F200" s="8"/>
      <c r="G200" s="8">
        <f>SUM(F196:F199)</f>
        <v>1118600</v>
      </c>
      <c r="H200" s="8">
        <f>ROUNDUP(G200*C200,0)</f>
        <v>9060660</v>
      </c>
      <c r="I200" s="8"/>
      <c r="J200" s="8">
        <f>J195+K200</f>
        <v>19480121</v>
      </c>
      <c r="K200" s="8">
        <f>H200-I199</f>
        <v>2083080</v>
      </c>
      <c r="L200" s="8"/>
      <c r="M200" s="27"/>
      <c r="N200" s="8"/>
    </row>
    <row r="201" spans="1:14" s="4" customFormat="1">
      <c r="A201" s="8">
        <v>198</v>
      </c>
      <c r="B201" s="9">
        <v>42075</v>
      </c>
      <c r="C201" s="8">
        <v>8.41</v>
      </c>
      <c r="D201" s="10">
        <v>0.23</v>
      </c>
      <c r="E201" s="8" t="s">
        <v>17</v>
      </c>
      <c r="F201" s="8">
        <f>ROUNDUP(J200*0.003/(1*D201),-2)</f>
        <v>254100</v>
      </c>
      <c r="G201" s="8"/>
      <c r="H201" s="8">
        <f>ROUNDUP(F201*C201,0)</f>
        <v>2136981</v>
      </c>
      <c r="I201" s="8">
        <f>H201</f>
        <v>2136981</v>
      </c>
      <c r="J201" s="8"/>
      <c r="K201" s="8"/>
      <c r="L201" s="8"/>
      <c r="M201" s="25">
        <v>1</v>
      </c>
      <c r="N201" s="8"/>
    </row>
    <row r="202" spans="1:14" s="4" customFormat="1">
      <c r="A202" s="8">
        <v>199</v>
      </c>
      <c r="B202" s="9">
        <v>42079</v>
      </c>
      <c r="C202" s="8">
        <v>8.67</v>
      </c>
      <c r="D202" s="10">
        <v>0.22</v>
      </c>
      <c r="E202" s="8" t="s">
        <v>17</v>
      </c>
      <c r="F202" s="8">
        <f>ROUNDUP(J200*0.003/(1*D202),-2)</f>
        <v>265700</v>
      </c>
      <c r="G202" s="8"/>
      <c r="H202" s="8">
        <f t="shared" ref="H202:H203" si="64">ROUNDUP(F202*C202,0)</f>
        <v>2303619</v>
      </c>
      <c r="I202" s="8">
        <f>H202+I201</f>
        <v>4440600</v>
      </c>
      <c r="J202" s="8"/>
      <c r="K202" s="8"/>
      <c r="L202" s="8"/>
      <c r="M202" s="26"/>
      <c r="N202" s="8"/>
    </row>
    <row r="203" spans="1:14" s="4" customFormat="1">
      <c r="A203" s="8">
        <v>200</v>
      </c>
      <c r="B203" s="9">
        <v>42080</v>
      </c>
      <c r="C203" s="8">
        <v>8.99</v>
      </c>
      <c r="D203" s="10">
        <v>0.22</v>
      </c>
      <c r="E203" s="8" t="s">
        <v>17</v>
      </c>
      <c r="F203" s="8">
        <f>ROUNDUP(J200*0.003/(1*D203),-2)</f>
        <v>265700</v>
      </c>
      <c r="G203" s="8"/>
      <c r="H203" s="8">
        <f t="shared" si="64"/>
        <v>2388643</v>
      </c>
      <c r="I203" s="8">
        <f>H203+I202</f>
        <v>6829243</v>
      </c>
      <c r="J203" s="8"/>
      <c r="K203" s="8"/>
      <c r="L203" s="8"/>
      <c r="M203" s="26"/>
      <c r="N203" s="8"/>
    </row>
    <row r="204" spans="1:14" s="4" customFormat="1">
      <c r="A204" s="8">
        <v>201</v>
      </c>
      <c r="B204" s="9">
        <v>42081</v>
      </c>
      <c r="C204" s="8">
        <v>9.1</v>
      </c>
      <c r="D204" s="10">
        <v>0.22</v>
      </c>
      <c r="E204" s="8" t="s">
        <v>17</v>
      </c>
      <c r="F204" s="8">
        <f>F201*4-F201-F202-F203</f>
        <v>230900</v>
      </c>
      <c r="G204" s="8"/>
      <c r="H204" s="8">
        <f t="shared" ref="H204" si="65">ROUNDUP(F204*C204,0)</f>
        <v>2101190</v>
      </c>
      <c r="I204" s="8">
        <f>H204+I203</f>
        <v>8930433</v>
      </c>
      <c r="J204" s="8"/>
      <c r="K204" s="8"/>
      <c r="L204" s="8"/>
      <c r="M204" s="26"/>
      <c r="N204" s="8"/>
    </row>
    <row r="205" spans="1:14" s="4" customFormat="1">
      <c r="A205" s="8">
        <v>202</v>
      </c>
      <c r="B205" s="9">
        <v>42083</v>
      </c>
      <c r="C205" s="8">
        <v>9.1999999999999993</v>
      </c>
      <c r="D205" s="10">
        <v>0.23</v>
      </c>
      <c r="E205" s="8" t="s">
        <v>17</v>
      </c>
      <c r="F205" s="8">
        <v>0</v>
      </c>
      <c r="G205" s="8"/>
      <c r="H205" s="8"/>
      <c r="I205" s="8"/>
      <c r="J205" s="8"/>
      <c r="K205" s="8"/>
      <c r="L205" s="8"/>
      <c r="M205" s="26"/>
      <c r="N205" s="8"/>
    </row>
    <row r="206" spans="1:14" s="4" customFormat="1">
      <c r="A206" s="8">
        <v>203</v>
      </c>
      <c r="B206" s="9">
        <v>42130</v>
      </c>
      <c r="C206" s="8">
        <v>9.82</v>
      </c>
      <c r="D206" s="10"/>
      <c r="E206" s="11" t="s">
        <v>18</v>
      </c>
      <c r="F206" s="8"/>
      <c r="G206" s="8">
        <f>SUM(F201:F205)</f>
        <v>1016400</v>
      </c>
      <c r="H206" s="8">
        <f>ROUNDUP(G206*C206,0)</f>
        <v>9981048</v>
      </c>
      <c r="I206" s="8"/>
      <c r="J206" s="8">
        <f>J200+K206</f>
        <v>20530736</v>
      </c>
      <c r="K206" s="8">
        <f>H206-I204</f>
        <v>1050615</v>
      </c>
      <c r="L206" s="8"/>
      <c r="M206" s="27"/>
      <c r="N206" s="8"/>
    </row>
    <row r="207" spans="1:14" s="4" customFormat="1">
      <c r="A207" s="8">
        <v>204</v>
      </c>
      <c r="B207" s="9">
        <v>42146</v>
      </c>
      <c r="C207" s="8">
        <v>12.09</v>
      </c>
      <c r="D207" s="10">
        <v>0.61</v>
      </c>
      <c r="E207" s="8" t="s">
        <v>17</v>
      </c>
      <c r="F207" s="8">
        <f>ROUNDUP(J206*0.003/(1*D207),-2)</f>
        <v>101000</v>
      </c>
      <c r="G207" s="8"/>
      <c r="H207" s="8">
        <f>ROUNDUP(F207*C207,0)</f>
        <v>1221090</v>
      </c>
      <c r="I207" s="8">
        <f>H207</f>
        <v>1221090</v>
      </c>
      <c r="J207" s="8"/>
      <c r="K207" s="8"/>
      <c r="L207" s="8"/>
      <c r="M207" s="25">
        <v>1</v>
      </c>
      <c r="N207" s="8"/>
    </row>
    <row r="208" spans="1:14" s="4" customFormat="1">
      <c r="A208" s="8">
        <v>205</v>
      </c>
      <c r="B208" s="9">
        <v>42149</v>
      </c>
      <c r="C208" s="11">
        <v>12.85</v>
      </c>
      <c r="D208" s="10">
        <v>0.62</v>
      </c>
      <c r="E208" s="8" t="s">
        <v>17</v>
      </c>
      <c r="F208" s="8">
        <f>ROUNDUP(J206*0.003/(1*D208),-2)</f>
        <v>99400</v>
      </c>
      <c r="G208" s="8"/>
      <c r="H208" s="8">
        <f t="shared" ref="H208:H209" si="66">ROUNDUP(F208*C208,0)</f>
        <v>1277290</v>
      </c>
      <c r="I208" s="8">
        <f>H208+I207</f>
        <v>2498380</v>
      </c>
      <c r="J208" s="8"/>
      <c r="K208" s="8"/>
      <c r="L208" s="8"/>
      <c r="M208" s="26"/>
      <c r="N208" s="8"/>
    </row>
    <row r="209" spans="1:14" s="4" customFormat="1">
      <c r="A209" s="8">
        <v>206</v>
      </c>
      <c r="B209" s="9">
        <v>42150</v>
      </c>
      <c r="C209" s="11">
        <v>12.83</v>
      </c>
      <c r="D209" s="10">
        <v>0.61</v>
      </c>
      <c r="E209" s="8" t="s">
        <v>17</v>
      </c>
      <c r="F209" s="8">
        <f>ROUNDUP(J206*0.003/(1*D209),-2)</f>
        <v>101000</v>
      </c>
      <c r="G209" s="8"/>
      <c r="H209" s="8">
        <f t="shared" si="66"/>
        <v>1295830</v>
      </c>
      <c r="I209" s="8">
        <f>H209+I208</f>
        <v>3794210</v>
      </c>
      <c r="J209" s="8"/>
      <c r="K209" s="8"/>
      <c r="L209" s="8"/>
      <c r="M209" s="26"/>
      <c r="N209" s="8"/>
    </row>
    <row r="210" spans="1:14" s="4" customFormat="1">
      <c r="A210" s="8">
        <v>207</v>
      </c>
      <c r="B210" s="9">
        <v>42152</v>
      </c>
      <c r="C210" s="8">
        <v>12.92</v>
      </c>
      <c r="D210" s="10"/>
      <c r="E210" s="11" t="s">
        <v>18</v>
      </c>
      <c r="F210" s="8"/>
      <c r="G210" s="8">
        <f>SUM(F207:F209)</f>
        <v>301400</v>
      </c>
      <c r="H210" s="8">
        <f>ROUNDUP(G210*C210,0)</f>
        <v>3894088</v>
      </c>
      <c r="I210" s="8"/>
      <c r="J210" s="8">
        <f>J206+K210</f>
        <v>20630614</v>
      </c>
      <c r="K210" s="8">
        <f>H210-I209</f>
        <v>99878</v>
      </c>
      <c r="L210" s="8"/>
      <c r="M210" s="27"/>
      <c r="N210" s="8"/>
    </row>
    <row r="211" spans="1:14" s="4" customFormat="1">
      <c r="A211" s="8">
        <v>208</v>
      </c>
      <c r="B211" s="9">
        <v>42160</v>
      </c>
      <c r="C211" s="8">
        <v>12.67</v>
      </c>
      <c r="D211" s="10">
        <v>0.68</v>
      </c>
      <c r="E211" s="8" t="s">
        <v>17</v>
      </c>
      <c r="F211" s="8">
        <f>ROUNDUP(J210*0.003/(1*D211),-2)</f>
        <v>91100</v>
      </c>
      <c r="G211" s="8"/>
      <c r="H211" s="8">
        <f>ROUNDUP(F211*C211,0)</f>
        <v>1154237</v>
      </c>
      <c r="I211" s="8">
        <f>H211</f>
        <v>1154237</v>
      </c>
      <c r="J211" s="8"/>
      <c r="K211" s="8"/>
      <c r="L211" s="8"/>
      <c r="M211" s="8"/>
      <c r="N211" s="25">
        <v>1</v>
      </c>
    </row>
    <row r="212" spans="1:14" s="4" customFormat="1">
      <c r="A212" s="8">
        <v>209</v>
      </c>
      <c r="B212" s="9">
        <v>42163</v>
      </c>
      <c r="C212" s="8">
        <v>12.9</v>
      </c>
      <c r="D212" s="10">
        <v>0.69</v>
      </c>
      <c r="E212" s="8" t="s">
        <v>17</v>
      </c>
      <c r="F212" s="8">
        <f>ROUNDUP(J210*0.003/(1*D212),-2)</f>
        <v>89700</v>
      </c>
      <c r="G212" s="8"/>
      <c r="H212" s="8">
        <f t="shared" ref="H212" si="67">ROUNDUP(F212*C212,0)</f>
        <v>1157130</v>
      </c>
      <c r="I212" s="8">
        <f>H212+I211</f>
        <v>2311367</v>
      </c>
      <c r="J212" s="8"/>
      <c r="K212" s="8"/>
      <c r="L212" s="8"/>
      <c r="M212" s="8"/>
      <c r="N212" s="26"/>
    </row>
    <row r="213" spans="1:14" s="4" customFormat="1">
      <c r="A213" s="8">
        <v>210</v>
      </c>
      <c r="B213" s="9">
        <v>42173</v>
      </c>
      <c r="C213" s="8">
        <v>12.06</v>
      </c>
      <c r="D213" s="10"/>
      <c r="E213" s="11" t="s">
        <v>18</v>
      </c>
      <c r="F213" s="8"/>
      <c r="G213" s="8">
        <f>SUM(F211:F212)</f>
        <v>180800</v>
      </c>
      <c r="H213" s="8">
        <f>ROUNDUP(G213*C213,0)</f>
        <v>2180448</v>
      </c>
      <c r="I213" s="8"/>
      <c r="J213" s="8">
        <f>J210+L213</f>
        <v>20499695</v>
      </c>
      <c r="K213" s="8"/>
      <c r="L213" s="8">
        <f>H213-I212</f>
        <v>-130919</v>
      </c>
      <c r="M213" s="8"/>
      <c r="N213" s="27"/>
    </row>
    <row r="214" spans="1:14" s="4" customFormat="1">
      <c r="A214" s="8">
        <v>211</v>
      </c>
      <c r="B214" s="9">
        <v>42289</v>
      </c>
      <c r="C214" s="8">
        <v>7</v>
      </c>
      <c r="D214" s="10">
        <v>0.4</v>
      </c>
      <c r="E214" s="8" t="s">
        <v>17</v>
      </c>
      <c r="F214" s="8">
        <f>ROUNDUP(J213*0.003/(1*D214),-2)</f>
        <v>153800</v>
      </c>
      <c r="G214" s="8"/>
      <c r="H214" s="8">
        <f>ROUNDUP(F214*C214,0)</f>
        <v>1076600</v>
      </c>
      <c r="I214" s="8">
        <f>H214</f>
        <v>1076600</v>
      </c>
      <c r="J214" s="8"/>
      <c r="K214" s="8"/>
      <c r="L214" s="8"/>
      <c r="M214" s="14"/>
      <c r="N214" s="25">
        <v>1</v>
      </c>
    </row>
    <row r="215" spans="1:14" s="4" customFormat="1">
      <c r="A215" s="8">
        <v>212</v>
      </c>
      <c r="B215" s="9">
        <v>42292</v>
      </c>
      <c r="C215" s="8">
        <v>6.93</v>
      </c>
      <c r="D215" s="10">
        <v>0.37</v>
      </c>
      <c r="E215" s="8" t="s">
        <v>17</v>
      </c>
      <c r="F215" s="8">
        <f>ROUNDUP(J213*0.003/(1*D215),-2)</f>
        <v>166300</v>
      </c>
      <c r="G215" s="8"/>
      <c r="H215" s="8">
        <f t="shared" ref="H215:H216" si="68">ROUNDUP(F215*C215,0)</f>
        <v>1152459</v>
      </c>
      <c r="I215" s="8">
        <f>H215+I214</f>
        <v>2229059</v>
      </c>
      <c r="J215" s="8"/>
      <c r="K215" s="8"/>
      <c r="L215" s="8"/>
      <c r="M215" s="15"/>
      <c r="N215" s="26"/>
    </row>
    <row r="216" spans="1:14" s="4" customFormat="1">
      <c r="A216" s="8">
        <v>213</v>
      </c>
      <c r="B216" s="9">
        <v>42293</v>
      </c>
      <c r="C216" s="8">
        <v>7.07</v>
      </c>
      <c r="D216" s="10">
        <v>0.35</v>
      </c>
      <c r="E216" s="8" t="s">
        <v>17</v>
      </c>
      <c r="F216" s="8">
        <f>ROUNDUP(J213*0.003/(1*D216),-2)</f>
        <v>175800</v>
      </c>
      <c r="G216" s="8"/>
      <c r="H216" s="8">
        <f t="shared" si="68"/>
        <v>1242906</v>
      </c>
      <c r="I216" s="8">
        <f>H216+I215</f>
        <v>3471965</v>
      </c>
      <c r="J216" s="8"/>
      <c r="K216" s="8"/>
      <c r="L216" s="8"/>
      <c r="M216" s="15"/>
      <c r="N216" s="26"/>
    </row>
    <row r="217" spans="1:14" s="4" customFormat="1">
      <c r="A217" s="8">
        <v>214</v>
      </c>
      <c r="B217" s="9">
        <v>42304</v>
      </c>
      <c r="C217" s="8">
        <v>6.95</v>
      </c>
      <c r="D217" s="10">
        <v>0.33</v>
      </c>
      <c r="E217" s="8" t="s">
        <v>17</v>
      </c>
      <c r="F217" s="8">
        <f>F214*4-F214-F215-F216</f>
        <v>119300</v>
      </c>
      <c r="G217" s="8"/>
      <c r="H217" s="8">
        <f t="shared" ref="H217" si="69">ROUNDUP(F217*C217,0)</f>
        <v>829135</v>
      </c>
      <c r="I217" s="8">
        <f>H217+I216</f>
        <v>4301100</v>
      </c>
      <c r="J217" s="8"/>
      <c r="K217" s="8"/>
      <c r="L217" s="8"/>
      <c r="M217" s="15"/>
      <c r="N217" s="26"/>
    </row>
    <row r="218" spans="1:14" s="4" customFormat="1">
      <c r="A218" s="8">
        <v>215</v>
      </c>
      <c r="B218" s="9">
        <v>42313</v>
      </c>
      <c r="C218" s="8">
        <v>7.08</v>
      </c>
      <c r="D218" s="10">
        <v>0.24</v>
      </c>
      <c r="E218" s="8" t="s">
        <v>17</v>
      </c>
      <c r="F218" s="8">
        <v>0</v>
      </c>
      <c r="G218" s="8"/>
      <c r="H218" s="8"/>
      <c r="I218" s="8"/>
      <c r="J218" s="8"/>
      <c r="K218" s="8"/>
      <c r="L218" s="8"/>
      <c r="M218" s="15"/>
      <c r="N218" s="26"/>
    </row>
    <row r="219" spans="1:14" s="4" customFormat="1">
      <c r="A219" s="8">
        <v>216</v>
      </c>
      <c r="B219" s="9">
        <v>42325</v>
      </c>
      <c r="C219" s="8">
        <v>7.04</v>
      </c>
      <c r="D219" s="10">
        <v>0.22</v>
      </c>
      <c r="E219" s="8" t="s">
        <v>17</v>
      </c>
      <c r="F219" s="8">
        <v>0</v>
      </c>
      <c r="G219" s="8"/>
      <c r="H219" s="8"/>
      <c r="I219" s="8"/>
      <c r="J219" s="8"/>
      <c r="K219" s="8"/>
      <c r="L219" s="8"/>
      <c r="M219" s="15"/>
      <c r="N219" s="26"/>
    </row>
    <row r="220" spans="1:14" s="4" customFormat="1">
      <c r="A220" s="8">
        <v>217</v>
      </c>
      <c r="B220" s="9">
        <v>42335</v>
      </c>
      <c r="C220" s="8">
        <v>6.42</v>
      </c>
      <c r="D220" s="10"/>
      <c r="E220" s="11" t="s">
        <v>18</v>
      </c>
      <c r="F220" s="8"/>
      <c r="G220" s="8">
        <f>SUM(F214:F219)</f>
        <v>615200</v>
      </c>
      <c r="H220" s="8">
        <f>ROUNDUP(G220*C220,0)</f>
        <v>3949584</v>
      </c>
      <c r="I220" s="8"/>
      <c r="J220" s="8">
        <f>J213+L220</f>
        <v>20148179</v>
      </c>
      <c r="K220" s="8"/>
      <c r="L220" s="8">
        <f>H220-I217</f>
        <v>-351516</v>
      </c>
      <c r="M220" s="16"/>
      <c r="N220" s="27"/>
    </row>
    <row r="221" spans="1:14" s="4" customFormat="1">
      <c r="A221" s="8">
        <v>218</v>
      </c>
      <c r="B221" s="9">
        <v>42447</v>
      </c>
      <c r="C221" s="8">
        <v>5.56</v>
      </c>
      <c r="D221" s="10">
        <v>0.22</v>
      </c>
      <c r="E221" s="8" t="s">
        <v>17</v>
      </c>
      <c r="F221" s="8">
        <f>ROUNDUP(J220*0.003/(1*D221),-2)</f>
        <v>274800</v>
      </c>
      <c r="G221" s="8"/>
      <c r="H221" s="8">
        <f>ROUNDUP(F221*C221,0)</f>
        <v>1527888</v>
      </c>
      <c r="I221" s="8">
        <f>H221</f>
        <v>1527888</v>
      </c>
      <c r="J221" s="8"/>
      <c r="K221" s="8"/>
      <c r="L221" s="8"/>
      <c r="M221" s="8"/>
      <c r="N221" s="25">
        <v>1</v>
      </c>
    </row>
    <row r="222" spans="1:14" s="4" customFormat="1">
      <c r="A222" s="8">
        <v>219</v>
      </c>
      <c r="B222" s="9">
        <v>42450</v>
      </c>
      <c r="C222" s="8">
        <v>5.76</v>
      </c>
      <c r="D222" s="10">
        <v>0.23</v>
      </c>
      <c r="E222" s="8" t="s">
        <v>17</v>
      </c>
      <c r="F222" s="8">
        <f>ROUNDUP(J220*0.003/(1*D222),-2)</f>
        <v>262900</v>
      </c>
      <c r="G222" s="8"/>
      <c r="H222" s="8">
        <f t="shared" ref="H222:H224" si="70">ROUNDUP(F222*C222,0)</f>
        <v>1514304</v>
      </c>
      <c r="I222" s="8">
        <f>H222+I221</f>
        <v>3042192</v>
      </c>
      <c r="J222" s="8"/>
      <c r="K222" s="8"/>
      <c r="L222" s="8"/>
      <c r="M222" s="8"/>
      <c r="N222" s="26"/>
    </row>
    <row r="223" spans="1:14" s="4" customFormat="1">
      <c r="A223" s="8">
        <v>220</v>
      </c>
      <c r="B223" s="9">
        <v>42465</v>
      </c>
      <c r="C223" s="8">
        <v>5.7</v>
      </c>
      <c r="D223" s="10">
        <v>0.2</v>
      </c>
      <c r="E223" s="8" t="s">
        <v>17</v>
      </c>
      <c r="F223" s="8">
        <f>ROUNDUP(J220*0.003/(1*D223),-2)</f>
        <v>302300</v>
      </c>
      <c r="G223" s="8"/>
      <c r="H223" s="8">
        <f t="shared" si="70"/>
        <v>1723110</v>
      </c>
      <c r="I223" s="8">
        <f>H223+I222</f>
        <v>4765302</v>
      </c>
      <c r="J223" s="8"/>
      <c r="K223" s="8"/>
      <c r="L223" s="8"/>
      <c r="M223" s="8"/>
      <c r="N223" s="26"/>
    </row>
    <row r="224" spans="1:14" s="4" customFormat="1">
      <c r="A224" s="8">
        <v>221</v>
      </c>
      <c r="B224" s="9">
        <v>42474</v>
      </c>
      <c r="C224" s="8">
        <v>5.95</v>
      </c>
      <c r="D224" s="10">
        <v>0.17</v>
      </c>
      <c r="E224" s="8" t="s">
        <v>17</v>
      </c>
      <c r="F224" s="8">
        <f>F221*4-F221-F222-F223</f>
        <v>259200</v>
      </c>
      <c r="G224" s="8"/>
      <c r="H224" s="8">
        <f t="shared" si="70"/>
        <v>1542240</v>
      </c>
      <c r="I224" s="8">
        <f>H224+I223</f>
        <v>6307542</v>
      </c>
      <c r="J224" s="8"/>
      <c r="K224" s="8"/>
      <c r="L224" s="8"/>
      <c r="M224" s="8"/>
      <c r="N224" s="26"/>
    </row>
    <row r="225" spans="1:14" s="4" customFormat="1">
      <c r="A225" s="8">
        <v>222</v>
      </c>
      <c r="B225" s="9">
        <v>42480</v>
      </c>
      <c r="C225" s="8">
        <v>5.67</v>
      </c>
      <c r="D225" s="10"/>
      <c r="E225" s="11" t="s">
        <v>18</v>
      </c>
      <c r="F225" s="8"/>
      <c r="G225" s="8">
        <f>SUM(F221:F224)</f>
        <v>1099200</v>
      </c>
      <c r="H225" s="8">
        <f>ROUNDUP(G225*C225,0)</f>
        <v>6232464</v>
      </c>
      <c r="I225" s="8"/>
      <c r="J225" s="8">
        <f>J220+L225</f>
        <v>20073101</v>
      </c>
      <c r="K225" s="8"/>
      <c r="L225" s="8">
        <f>H225-I224</f>
        <v>-75078</v>
      </c>
      <c r="M225" s="8"/>
      <c r="N225" s="27"/>
    </row>
    <row r="226" spans="1:14" s="4" customFormat="1">
      <c r="A226" s="8">
        <v>223</v>
      </c>
      <c r="B226" s="9">
        <v>42555</v>
      </c>
      <c r="C226" s="8">
        <v>5.13</v>
      </c>
      <c r="D226" s="10">
        <v>0.08</v>
      </c>
      <c r="E226" s="8" t="s">
        <v>17</v>
      </c>
      <c r="F226" s="8">
        <f>ROUNDUP(J225*0.003/(1*D226),-2)</f>
        <v>752800</v>
      </c>
      <c r="G226" s="8"/>
      <c r="H226" s="8">
        <f>ROUNDUP(F226*C226,0)</f>
        <v>3861864</v>
      </c>
      <c r="I226" s="8">
        <f>H226</f>
        <v>3861864</v>
      </c>
      <c r="J226" s="8"/>
      <c r="K226" s="8"/>
      <c r="L226" s="8"/>
      <c r="M226" s="8"/>
      <c r="N226" s="25">
        <v>1</v>
      </c>
    </row>
    <row r="227" spans="1:14" s="4" customFormat="1">
      <c r="A227" s="8">
        <v>224</v>
      </c>
      <c r="B227" s="9">
        <v>42557</v>
      </c>
      <c r="C227" s="8">
        <v>5.23</v>
      </c>
      <c r="D227" s="10">
        <v>0.1</v>
      </c>
      <c r="E227" s="8" t="s">
        <v>17</v>
      </c>
      <c r="F227" s="8">
        <f>ROUNDUP(J225*0.003/(1*D227),-2)</f>
        <v>602200</v>
      </c>
      <c r="G227" s="8"/>
      <c r="H227" s="8">
        <f t="shared" ref="H227:H228" si="71">ROUNDUP(F227*C227,0)</f>
        <v>3149506</v>
      </c>
      <c r="I227" s="8">
        <f>H227+I226</f>
        <v>7011370</v>
      </c>
      <c r="J227" s="8"/>
      <c r="K227" s="8"/>
      <c r="L227" s="8"/>
      <c r="M227" s="8"/>
      <c r="N227" s="26"/>
    </row>
    <row r="228" spans="1:14" s="4" customFormat="1">
      <c r="A228" s="8">
        <v>225</v>
      </c>
      <c r="B228" s="9">
        <v>42563</v>
      </c>
      <c r="C228" s="8">
        <v>5.34</v>
      </c>
      <c r="D228" s="10">
        <v>0.1</v>
      </c>
      <c r="E228" s="8" t="s">
        <v>17</v>
      </c>
      <c r="F228" s="8">
        <f>ROUNDUP(J225*0.003/(1*D228),-2)</f>
        <v>602200</v>
      </c>
      <c r="G228" s="8"/>
      <c r="H228" s="8">
        <f t="shared" si="71"/>
        <v>3215748</v>
      </c>
      <c r="I228" s="8">
        <f>H228+I227</f>
        <v>10227118</v>
      </c>
      <c r="J228" s="8"/>
      <c r="K228" s="8"/>
      <c r="L228" s="8"/>
      <c r="M228" s="8"/>
      <c r="N228" s="26"/>
    </row>
    <row r="229" spans="1:14" s="4" customFormat="1">
      <c r="A229" s="8">
        <v>226</v>
      </c>
      <c r="B229" s="9">
        <v>42578</v>
      </c>
      <c r="C229" s="8">
        <v>5.22</v>
      </c>
      <c r="D229" s="10"/>
      <c r="E229" s="11" t="s">
        <v>18</v>
      </c>
      <c r="F229" s="8"/>
      <c r="G229" s="8">
        <f>SUM(F226:F228)</f>
        <v>1957200</v>
      </c>
      <c r="H229" s="8">
        <f>ROUNDUP(G229*C229,0)</f>
        <v>10216584</v>
      </c>
      <c r="I229" s="8"/>
      <c r="J229" s="8">
        <f>J225+L229</f>
        <v>20062567</v>
      </c>
      <c r="K229" s="8"/>
      <c r="L229" s="8">
        <f>H229-I228</f>
        <v>-10534</v>
      </c>
      <c r="M229" s="8"/>
      <c r="N229" s="27"/>
    </row>
    <row r="230" spans="1:14" s="4" customFormat="1">
      <c r="A230" s="8">
        <v>227</v>
      </c>
      <c r="B230" s="9">
        <v>42597</v>
      </c>
      <c r="C230" s="8">
        <v>5.47</v>
      </c>
      <c r="D230" s="10">
        <v>0.1</v>
      </c>
      <c r="E230" s="8" t="s">
        <v>17</v>
      </c>
      <c r="F230" s="8">
        <f>ROUNDUP(J229*0.003/(1*D230),-2)</f>
        <v>601900</v>
      </c>
      <c r="G230" s="8"/>
      <c r="H230" s="8">
        <f>ROUNDUP(F230*C230,0)</f>
        <v>3292393</v>
      </c>
      <c r="I230" s="8">
        <f>H230</f>
        <v>3292393</v>
      </c>
      <c r="J230" s="8"/>
      <c r="K230" s="8"/>
      <c r="L230" s="8"/>
      <c r="M230" s="25">
        <v>1</v>
      </c>
      <c r="N230" s="8"/>
    </row>
    <row r="231" spans="1:14" s="4" customFormat="1">
      <c r="A231" s="8">
        <v>228</v>
      </c>
      <c r="B231" s="9">
        <v>42625</v>
      </c>
      <c r="C231" s="8">
        <v>5.53</v>
      </c>
      <c r="D231" s="10"/>
      <c r="E231" s="11" t="s">
        <v>18</v>
      </c>
      <c r="F231" s="8"/>
      <c r="G231" s="8">
        <f>F230</f>
        <v>601900</v>
      </c>
      <c r="H231" s="8">
        <f>ROUNDUP(G231*C231,0)</f>
        <v>3328507</v>
      </c>
      <c r="I231" s="8"/>
      <c r="J231" s="8">
        <f>J229+K231</f>
        <v>20098681</v>
      </c>
      <c r="K231" s="8">
        <f>H231-I230</f>
        <v>36114</v>
      </c>
      <c r="L231" s="8"/>
      <c r="M231" s="27"/>
      <c r="N231" s="8"/>
    </row>
    <row r="232" spans="1:14" s="4" customFormat="1">
      <c r="A232" s="8">
        <v>229</v>
      </c>
      <c r="B232" s="9">
        <v>42662</v>
      </c>
      <c r="C232" s="8">
        <v>5.67</v>
      </c>
      <c r="D232" s="10">
        <v>0.12</v>
      </c>
      <c r="E232" s="8" t="s">
        <v>17</v>
      </c>
      <c r="F232" s="8">
        <f>ROUNDUP(J231*0.003/(1*D232),-2)</f>
        <v>502500</v>
      </c>
      <c r="G232" s="8"/>
      <c r="H232" s="8">
        <f>ROUNDUP(F232*C232,0)</f>
        <v>2849175</v>
      </c>
      <c r="I232" s="8">
        <f>H232</f>
        <v>2849175</v>
      </c>
      <c r="J232" s="8"/>
      <c r="K232" s="8"/>
      <c r="L232" s="8"/>
      <c r="M232" s="25">
        <v>1</v>
      </c>
      <c r="N232" s="8"/>
    </row>
    <row r="233" spans="1:14" s="4" customFormat="1">
      <c r="A233" s="8">
        <v>230</v>
      </c>
      <c r="B233" s="9">
        <v>42667</v>
      </c>
      <c r="C233" s="8">
        <v>5.92</v>
      </c>
      <c r="D233" s="10">
        <v>0.13</v>
      </c>
      <c r="E233" s="8" t="s">
        <v>17</v>
      </c>
      <c r="F233" s="8">
        <f>ROUNDUP(J231*0.003/(1*D233),-2)</f>
        <v>463900</v>
      </c>
      <c r="G233" s="8"/>
      <c r="H233" s="8">
        <f t="shared" ref="H233:H234" si="72">ROUNDUP(F233*C233,0)</f>
        <v>2746288</v>
      </c>
      <c r="I233" s="8">
        <f>H233+I232</f>
        <v>5595463</v>
      </c>
      <c r="J233" s="8"/>
      <c r="K233" s="8"/>
      <c r="L233" s="8"/>
      <c r="M233" s="26"/>
      <c r="N233" s="8"/>
    </row>
    <row r="234" spans="1:14" s="4" customFormat="1">
      <c r="A234" s="8">
        <v>231</v>
      </c>
      <c r="B234" s="9">
        <v>42682</v>
      </c>
      <c r="C234" s="8">
        <v>6.09</v>
      </c>
      <c r="D234" s="10">
        <v>0.14000000000000001</v>
      </c>
      <c r="E234" s="8" t="s">
        <v>17</v>
      </c>
      <c r="F234" s="8">
        <f>ROUNDUP(J231*0.003/(1*D234),-2)</f>
        <v>430700</v>
      </c>
      <c r="G234" s="8"/>
      <c r="H234" s="8">
        <f t="shared" si="72"/>
        <v>2622963</v>
      </c>
      <c r="I234" s="8">
        <f>H234+I233</f>
        <v>8218426</v>
      </c>
      <c r="J234" s="8"/>
      <c r="K234" s="8"/>
      <c r="L234" s="8"/>
      <c r="M234" s="26"/>
      <c r="N234" s="8"/>
    </row>
    <row r="235" spans="1:14" s="4" customFormat="1">
      <c r="A235" s="8">
        <v>232</v>
      </c>
      <c r="B235" s="9">
        <v>42709</v>
      </c>
      <c r="C235" s="8">
        <v>6.23</v>
      </c>
      <c r="D235" s="10"/>
      <c r="E235" s="11" t="s">
        <v>18</v>
      </c>
      <c r="F235" s="8"/>
      <c r="G235" s="8">
        <f>SUM(F232:F234)</f>
        <v>1397100</v>
      </c>
      <c r="H235" s="8">
        <f>ROUNDUP(G235*C235,0)</f>
        <v>8703933</v>
      </c>
      <c r="I235" s="8"/>
      <c r="J235" s="8">
        <f>J231+K235</f>
        <v>20584188</v>
      </c>
      <c r="K235" s="8">
        <f>H235-I234</f>
        <v>485507</v>
      </c>
      <c r="L235" s="8"/>
      <c r="M235" s="27"/>
      <c r="N235" s="8"/>
    </row>
    <row r="236" spans="1:14" s="4" customFormat="1">
      <c r="A236" s="8">
        <v>233</v>
      </c>
      <c r="B236" s="9">
        <v>42775</v>
      </c>
      <c r="C236" s="8">
        <v>7.24</v>
      </c>
      <c r="D236" s="10">
        <v>0.19</v>
      </c>
      <c r="E236" s="8" t="s">
        <v>17</v>
      </c>
      <c r="F236" s="8">
        <f>ROUNDUP(J235*0.003/(1*D236),-2)</f>
        <v>325100</v>
      </c>
      <c r="G236" s="8"/>
      <c r="H236" s="8">
        <f>ROUNDUP(F236*C236,0)</f>
        <v>2353724</v>
      </c>
      <c r="I236" s="8">
        <f>H236</f>
        <v>2353724</v>
      </c>
      <c r="J236" s="8"/>
      <c r="K236" s="8"/>
      <c r="L236" s="8"/>
      <c r="M236" s="25">
        <v>1</v>
      </c>
      <c r="N236" s="8"/>
    </row>
    <row r="237" spans="1:14" s="4" customFormat="1">
      <c r="A237" s="8">
        <v>234</v>
      </c>
      <c r="B237" s="9">
        <v>42776</v>
      </c>
      <c r="C237" s="8">
        <v>7.36</v>
      </c>
      <c r="D237" s="10">
        <v>0.2</v>
      </c>
      <c r="E237" s="8" t="s">
        <v>17</v>
      </c>
      <c r="F237" s="8">
        <f>ROUNDUP(J235*0.003/(1*D237),-2)</f>
        <v>308800</v>
      </c>
      <c r="G237" s="8"/>
      <c r="H237" s="8">
        <f t="shared" ref="H237:H238" si="73">ROUNDUP(F237*C237,0)</f>
        <v>2272768</v>
      </c>
      <c r="I237" s="8">
        <f>H237+I236</f>
        <v>4626492</v>
      </c>
      <c r="J237" s="8"/>
      <c r="K237" s="8"/>
      <c r="L237" s="8"/>
      <c r="M237" s="26"/>
      <c r="N237" s="8"/>
    </row>
    <row r="238" spans="1:14" s="4" customFormat="1">
      <c r="A238" s="8">
        <v>235</v>
      </c>
      <c r="B238" s="9">
        <v>42779</v>
      </c>
      <c r="C238" s="8">
        <v>7.39</v>
      </c>
      <c r="D238" s="10">
        <v>0.2</v>
      </c>
      <c r="E238" s="8" t="s">
        <v>17</v>
      </c>
      <c r="F238" s="8">
        <f>ROUNDUP(J235*0.003/(1*D238),-2)</f>
        <v>308800</v>
      </c>
      <c r="G238" s="8"/>
      <c r="H238" s="8">
        <f t="shared" si="73"/>
        <v>2282032</v>
      </c>
      <c r="I238" s="8">
        <f>H238+I237</f>
        <v>6908524</v>
      </c>
      <c r="J238" s="8"/>
      <c r="K238" s="8"/>
      <c r="L238" s="8"/>
      <c r="M238" s="26"/>
      <c r="N238" s="8"/>
    </row>
    <row r="239" spans="1:14" s="4" customFormat="1">
      <c r="A239" s="8">
        <v>236</v>
      </c>
      <c r="B239" s="9">
        <v>42803</v>
      </c>
      <c r="C239" s="8">
        <v>7.37</v>
      </c>
      <c r="D239" s="10"/>
      <c r="E239" s="11" t="s">
        <v>18</v>
      </c>
      <c r="F239" s="8"/>
      <c r="G239" s="8">
        <f>SUM(F236:F238)</f>
        <v>942700</v>
      </c>
      <c r="H239" s="8">
        <f>ROUNDUP(G239*C239,0)</f>
        <v>6947699</v>
      </c>
      <c r="I239" s="8"/>
      <c r="J239" s="8">
        <f>J235+K239</f>
        <v>20623363</v>
      </c>
      <c r="K239" s="8">
        <f>H239-I238</f>
        <v>39175</v>
      </c>
      <c r="L239" s="8"/>
      <c r="M239" s="27"/>
      <c r="N239" s="8"/>
    </row>
    <row r="240" spans="1:14" s="4" customFormat="1">
      <c r="A240" s="8">
        <v>237</v>
      </c>
      <c r="B240" s="9">
        <v>42810</v>
      </c>
      <c r="C240" s="8">
        <v>7.48</v>
      </c>
      <c r="D240" s="10">
        <v>0.2</v>
      </c>
      <c r="E240" s="8" t="s">
        <v>17</v>
      </c>
      <c r="F240" s="8">
        <f>ROUNDUP(J239*0.003/(1*D240),-2)</f>
        <v>309400</v>
      </c>
      <c r="G240" s="8"/>
      <c r="H240" s="8">
        <f>ROUNDUP(F240*C240,0)</f>
        <v>2314312</v>
      </c>
      <c r="I240" s="8">
        <f>H240</f>
        <v>2314312</v>
      </c>
      <c r="J240" s="8"/>
      <c r="K240" s="8"/>
      <c r="L240" s="8"/>
      <c r="M240" s="8"/>
      <c r="N240" s="25">
        <v>1</v>
      </c>
    </row>
    <row r="241" spans="1:14" s="4" customFormat="1">
      <c r="A241" s="8">
        <v>238</v>
      </c>
      <c r="B241" s="9">
        <v>42824</v>
      </c>
      <c r="C241" s="8">
        <v>7.31</v>
      </c>
      <c r="D241" s="10"/>
      <c r="E241" s="11" t="s">
        <v>18</v>
      </c>
      <c r="F241" s="8"/>
      <c r="G241" s="8">
        <f>F240</f>
        <v>309400</v>
      </c>
      <c r="H241" s="8">
        <f>ROUNDUP(G241*C241,0)</f>
        <v>2261714</v>
      </c>
      <c r="I241" s="8"/>
      <c r="J241" s="8">
        <f>J239+L241</f>
        <v>20570765</v>
      </c>
      <c r="K241" s="8"/>
      <c r="L241" s="8">
        <f>H241-I240</f>
        <v>-52598</v>
      </c>
      <c r="M241" s="8"/>
      <c r="N241" s="27"/>
    </row>
    <row r="242" spans="1:14" s="4" customFormat="1">
      <c r="A242" s="8">
        <v>239</v>
      </c>
      <c r="B242" s="9">
        <v>42894</v>
      </c>
      <c r="C242" s="8">
        <v>6.96</v>
      </c>
      <c r="D242" s="10">
        <v>0.17</v>
      </c>
      <c r="E242" s="8" t="s">
        <v>17</v>
      </c>
      <c r="F242" s="8">
        <f>ROUNDUP(J241*0.003/(1*D242),-2)</f>
        <v>363100</v>
      </c>
      <c r="G242" s="8"/>
      <c r="H242" s="8">
        <f>ROUNDUP(F242*C242,0)</f>
        <v>2527176</v>
      </c>
      <c r="I242" s="8">
        <f>H242</f>
        <v>2527176</v>
      </c>
      <c r="J242" s="8"/>
      <c r="K242" s="8"/>
      <c r="L242" s="8"/>
      <c r="M242" s="25">
        <v>1</v>
      </c>
      <c r="N242" s="8"/>
    </row>
    <row r="243" spans="1:14" s="4" customFormat="1">
      <c r="A243" s="8">
        <v>240</v>
      </c>
      <c r="B243" s="9">
        <v>42912</v>
      </c>
      <c r="C243" s="8">
        <v>8.2899999999999991</v>
      </c>
      <c r="D243" s="10">
        <v>0.2</v>
      </c>
      <c r="E243" s="8" t="s">
        <v>17</v>
      </c>
      <c r="F243" s="8">
        <f>ROUNDUP(J241*0.003/(1*D243),-2)</f>
        <v>308600</v>
      </c>
      <c r="G243" s="8"/>
      <c r="H243" s="8">
        <f t="shared" ref="H243:H244" si="74">ROUNDUP(F243*C243,0)</f>
        <v>2558294</v>
      </c>
      <c r="I243" s="8">
        <f>H243+I242</f>
        <v>5085470</v>
      </c>
      <c r="J243" s="8"/>
      <c r="K243" s="8"/>
      <c r="L243" s="8"/>
      <c r="M243" s="26"/>
      <c r="N243" s="8"/>
    </row>
    <row r="244" spans="1:14" s="4" customFormat="1">
      <c r="A244" s="8">
        <v>241</v>
      </c>
      <c r="B244" s="9">
        <v>42921</v>
      </c>
      <c r="C244" s="8">
        <v>8.1999999999999993</v>
      </c>
      <c r="D244" s="10">
        <v>0.21</v>
      </c>
      <c r="E244" s="8" t="s">
        <v>17</v>
      </c>
      <c r="F244" s="8">
        <f>ROUNDUP(J241*0.003/(1*D244),-2)</f>
        <v>293900</v>
      </c>
      <c r="G244" s="8"/>
      <c r="H244" s="8">
        <f t="shared" si="74"/>
        <v>2409980</v>
      </c>
      <c r="I244" s="8">
        <f>H244+I243</f>
        <v>7495450</v>
      </c>
      <c r="J244" s="8"/>
      <c r="K244" s="8"/>
      <c r="L244" s="8"/>
      <c r="M244" s="26"/>
      <c r="N244" s="8"/>
    </row>
    <row r="245" spans="1:14" s="4" customFormat="1">
      <c r="A245" s="8">
        <v>242</v>
      </c>
      <c r="B245" s="9">
        <v>42933</v>
      </c>
      <c r="C245" s="8">
        <v>7.93</v>
      </c>
      <c r="D245" s="10"/>
      <c r="E245" s="11" t="s">
        <v>18</v>
      </c>
      <c r="F245" s="8"/>
      <c r="G245" s="8">
        <f>SUM(F242:F244)</f>
        <v>965600</v>
      </c>
      <c r="H245" s="8">
        <f>ROUNDUP(G245*C245,0)</f>
        <v>7657208</v>
      </c>
      <c r="I245" s="8"/>
      <c r="J245" s="8">
        <f>J241+K245</f>
        <v>20732523</v>
      </c>
      <c r="K245" s="8">
        <f>H245-I244</f>
        <v>161758</v>
      </c>
      <c r="L245" s="8"/>
      <c r="M245" s="27"/>
      <c r="N245" s="8"/>
    </row>
    <row r="246" spans="1:14" s="4" customFormat="1">
      <c r="A246" s="8">
        <v>243</v>
      </c>
      <c r="B246" s="9">
        <v>42935</v>
      </c>
      <c r="C246" s="8">
        <v>8.4499999999999993</v>
      </c>
      <c r="D246" s="10">
        <v>0.26</v>
      </c>
      <c r="E246" s="8" t="s">
        <v>17</v>
      </c>
      <c r="F246" s="8">
        <f>ROUNDUP(J245*0.003/(1*D246),-2)</f>
        <v>239300</v>
      </c>
      <c r="G246" s="8"/>
      <c r="H246" s="8">
        <f>ROUNDUP(F246*C246,0)</f>
        <v>2022085</v>
      </c>
      <c r="I246" s="8">
        <f>H246</f>
        <v>2022085</v>
      </c>
      <c r="J246" s="8"/>
      <c r="K246" s="8"/>
      <c r="L246" s="8"/>
      <c r="M246" s="8"/>
      <c r="N246" s="25">
        <v>1</v>
      </c>
    </row>
    <row r="247" spans="1:14" s="4" customFormat="1">
      <c r="A247" s="8">
        <v>244</v>
      </c>
      <c r="B247" s="9">
        <v>42940</v>
      </c>
      <c r="C247" s="8">
        <v>8.5</v>
      </c>
      <c r="D247" s="10">
        <v>0.27</v>
      </c>
      <c r="E247" s="8" t="s">
        <v>17</v>
      </c>
      <c r="F247" s="8">
        <f>ROUNDUP(J245*0.003/(1*D247),-2)</f>
        <v>230400</v>
      </c>
      <c r="G247" s="8"/>
      <c r="H247" s="8">
        <f t="shared" ref="H247:H248" si="75">ROUNDUP(F247*C247,0)</f>
        <v>1958400</v>
      </c>
      <c r="I247" s="8">
        <f>H247+I246</f>
        <v>3980485</v>
      </c>
      <c r="J247" s="8"/>
      <c r="K247" s="8"/>
      <c r="L247" s="8"/>
      <c r="M247" s="8"/>
      <c r="N247" s="26"/>
    </row>
    <row r="248" spans="1:14" s="4" customFormat="1">
      <c r="A248" s="8">
        <v>245</v>
      </c>
      <c r="B248" s="9">
        <v>42947</v>
      </c>
      <c r="C248" s="8">
        <v>8.51</v>
      </c>
      <c r="D248" s="10">
        <v>0.27</v>
      </c>
      <c r="E248" s="8" t="s">
        <v>17</v>
      </c>
      <c r="F248" s="8">
        <f>ROUNDUP(J245*0.003/(1*D248),-2)</f>
        <v>230400</v>
      </c>
      <c r="G248" s="8"/>
      <c r="H248" s="8">
        <f t="shared" si="75"/>
        <v>1960704</v>
      </c>
      <c r="I248" s="8">
        <f>H248+I247</f>
        <v>5941189</v>
      </c>
      <c r="J248" s="8"/>
      <c r="K248" s="8"/>
      <c r="L248" s="8"/>
      <c r="M248" s="8"/>
      <c r="N248" s="26"/>
    </row>
    <row r="249" spans="1:14" s="4" customFormat="1">
      <c r="A249" s="8">
        <v>246</v>
      </c>
      <c r="B249" s="9">
        <v>42948</v>
      </c>
      <c r="C249" s="8">
        <v>8.6999999999999993</v>
      </c>
      <c r="D249" s="10">
        <v>0.25</v>
      </c>
      <c r="E249" s="8" t="s">
        <v>17</v>
      </c>
      <c r="F249" s="8">
        <f>ROUNDUP(J245*0.003/(1*D249),-2)</f>
        <v>248800</v>
      </c>
      <c r="G249" s="8"/>
      <c r="H249" s="8">
        <f t="shared" ref="H249" si="76">ROUNDUP(F249*C249,0)</f>
        <v>2164560</v>
      </c>
      <c r="I249" s="8">
        <f>H249+I248</f>
        <v>8105749</v>
      </c>
      <c r="J249" s="8"/>
      <c r="K249" s="8"/>
      <c r="L249" s="8"/>
      <c r="M249" s="8"/>
      <c r="N249" s="26"/>
    </row>
    <row r="250" spans="1:14" s="4" customFormat="1">
      <c r="A250" s="8">
        <v>247</v>
      </c>
      <c r="B250" s="9">
        <v>42958</v>
      </c>
      <c r="C250" s="8">
        <v>8.06</v>
      </c>
      <c r="D250" s="10"/>
      <c r="E250" s="11" t="s">
        <v>18</v>
      </c>
      <c r="F250" s="8"/>
      <c r="G250" s="8">
        <f>SUM(F246:F249)</f>
        <v>948900</v>
      </c>
      <c r="H250" s="8">
        <f>ROUNDUP(G250*C250,0)</f>
        <v>7648134</v>
      </c>
      <c r="I250" s="8"/>
      <c r="J250" s="8">
        <f>J245+L250</f>
        <v>20274908</v>
      </c>
      <c r="K250" s="8"/>
      <c r="L250" s="8">
        <f>H250-I249</f>
        <v>-457615</v>
      </c>
      <c r="M250" s="8"/>
      <c r="N250" s="27"/>
    </row>
    <row r="251" spans="1:14" s="4" customFormat="1">
      <c r="A251" s="8">
        <v>248</v>
      </c>
      <c r="B251" s="9">
        <v>42972</v>
      </c>
      <c r="C251" s="8">
        <v>8.26</v>
      </c>
      <c r="D251" s="10">
        <v>0.23</v>
      </c>
      <c r="E251" s="8" t="s">
        <v>17</v>
      </c>
      <c r="F251" s="8">
        <f>ROUNDUP(J250*0.003/(1*D251),-2)</f>
        <v>264500</v>
      </c>
      <c r="G251" s="8"/>
      <c r="H251" s="8">
        <f>ROUNDUP(F251*C251,0)</f>
        <v>2184770</v>
      </c>
      <c r="I251" s="8">
        <f>H251</f>
        <v>2184770</v>
      </c>
      <c r="J251" s="8"/>
      <c r="K251" s="8"/>
      <c r="L251" s="8"/>
      <c r="M251" s="8"/>
      <c r="N251" s="25">
        <v>1</v>
      </c>
    </row>
    <row r="252" spans="1:14" s="4" customFormat="1">
      <c r="A252" s="8">
        <v>249</v>
      </c>
      <c r="B252" s="9">
        <v>42975</v>
      </c>
      <c r="C252" s="8">
        <v>8.48</v>
      </c>
      <c r="D252" s="10">
        <v>0.24</v>
      </c>
      <c r="E252" s="8" t="s">
        <v>17</v>
      </c>
      <c r="F252" s="8">
        <f>ROUNDUP(J250*0.003/(1*D252),-2)</f>
        <v>253500</v>
      </c>
      <c r="G252" s="8"/>
      <c r="H252" s="8">
        <f t="shared" ref="H252:H253" si="77">ROUNDUP(F252*C252,0)</f>
        <v>2149680</v>
      </c>
      <c r="I252" s="8">
        <f>H252+I251</f>
        <v>4334450</v>
      </c>
      <c r="J252" s="8"/>
      <c r="K252" s="8"/>
      <c r="L252" s="8"/>
      <c r="M252" s="8"/>
      <c r="N252" s="26"/>
    </row>
    <row r="253" spans="1:14" s="4" customFormat="1">
      <c r="A253" s="8">
        <v>250</v>
      </c>
      <c r="B253" s="9">
        <v>42982</v>
      </c>
      <c r="C253" s="8">
        <v>7.76</v>
      </c>
      <c r="D253" s="10">
        <v>0.26</v>
      </c>
      <c r="E253" s="8" t="s">
        <v>17</v>
      </c>
      <c r="F253" s="8">
        <f>ROUNDUP(J250*0.003/(1*D253),-2)</f>
        <v>234000</v>
      </c>
      <c r="G253" s="8"/>
      <c r="H253" s="8">
        <f t="shared" si="77"/>
        <v>1815840</v>
      </c>
      <c r="I253" s="8">
        <f>H253+I252</f>
        <v>6150290</v>
      </c>
      <c r="J253" s="8"/>
      <c r="K253" s="8"/>
      <c r="L253" s="8"/>
      <c r="M253" s="8"/>
      <c r="N253" s="26"/>
    </row>
    <row r="254" spans="1:14" s="4" customFormat="1">
      <c r="A254" s="8">
        <v>251</v>
      </c>
      <c r="B254" s="9">
        <v>42993</v>
      </c>
      <c r="C254" s="8">
        <v>7.69</v>
      </c>
      <c r="D254" s="10"/>
      <c r="E254" s="11" t="s">
        <v>18</v>
      </c>
      <c r="F254" s="8"/>
      <c r="G254" s="8">
        <f>SUM(F251:F253)</f>
        <v>752000</v>
      </c>
      <c r="H254" s="8">
        <f>ROUNDUP(G254*C254,0)</f>
        <v>5782880</v>
      </c>
      <c r="I254" s="8"/>
      <c r="J254" s="8">
        <f>J250+L254</f>
        <v>19907498</v>
      </c>
      <c r="K254" s="8"/>
      <c r="L254" s="8">
        <f>H254-I253</f>
        <v>-367410</v>
      </c>
      <c r="M254" s="8"/>
      <c r="N254" s="27"/>
    </row>
    <row r="255" spans="1:14" s="4" customFormat="1">
      <c r="A255" s="8">
        <v>252</v>
      </c>
      <c r="B255" s="9">
        <v>43035</v>
      </c>
      <c r="C255" s="8">
        <v>8.23</v>
      </c>
      <c r="D255" s="10">
        <v>0.16</v>
      </c>
      <c r="E255" s="8" t="s">
        <v>17</v>
      </c>
      <c r="F255" s="8">
        <f>ROUNDUP(J254*0.003/(1*D255),-2)</f>
        <v>373300</v>
      </c>
      <c r="G255" s="8"/>
      <c r="H255" s="8">
        <f>ROUNDUP(F255*C255,0)</f>
        <v>3072259</v>
      </c>
      <c r="I255" s="8">
        <f>H255</f>
        <v>3072259</v>
      </c>
      <c r="J255" s="8"/>
      <c r="K255" s="8"/>
      <c r="L255" s="8"/>
      <c r="M255" s="25">
        <v>1</v>
      </c>
      <c r="N255" s="8"/>
    </row>
    <row r="256" spans="1:14" s="4" customFormat="1">
      <c r="A256" s="8">
        <v>253</v>
      </c>
      <c r="B256" s="9">
        <v>43038</v>
      </c>
      <c r="C256" s="8">
        <v>8.27</v>
      </c>
      <c r="D256" s="10"/>
      <c r="E256" s="11" t="s">
        <v>18</v>
      </c>
      <c r="F256" s="8"/>
      <c r="G256" s="8">
        <f>F255</f>
        <v>373300</v>
      </c>
      <c r="H256" s="8">
        <f>ROUNDUP(G256*C256,0)</f>
        <v>3087191</v>
      </c>
      <c r="I256" s="8"/>
      <c r="J256" s="8">
        <f>J254+K256</f>
        <v>19922430</v>
      </c>
      <c r="K256" s="8">
        <f>H256-I255</f>
        <v>14932</v>
      </c>
      <c r="L256" s="8"/>
      <c r="M256" s="26"/>
      <c r="N256" s="8"/>
    </row>
    <row r="257" spans="1:14" s="4" customFormat="1">
      <c r="A257" s="8">
        <v>254</v>
      </c>
      <c r="B257" s="9">
        <v>43052</v>
      </c>
      <c r="C257" s="8">
        <v>8.6999999999999993</v>
      </c>
      <c r="D257" s="10">
        <v>0.23</v>
      </c>
      <c r="E257" s="8" t="s">
        <v>17</v>
      </c>
      <c r="F257" s="8">
        <f>ROUNDUP(J256*0.003/(1*D257),-2)</f>
        <v>259900</v>
      </c>
      <c r="G257" s="8"/>
      <c r="H257" s="8">
        <f>ROUNDUP(F257*C257,0)</f>
        <v>2261130</v>
      </c>
      <c r="I257" s="8">
        <f>H257</f>
        <v>2261130</v>
      </c>
      <c r="J257" s="8"/>
      <c r="K257" s="8"/>
      <c r="L257" s="8"/>
      <c r="M257" s="8"/>
      <c r="N257" s="25">
        <v>1</v>
      </c>
    </row>
    <row r="258" spans="1:14" s="4" customFormat="1">
      <c r="A258" s="8">
        <v>255</v>
      </c>
      <c r="B258" s="9">
        <v>43055</v>
      </c>
      <c r="C258" s="8">
        <v>8.42</v>
      </c>
      <c r="D258" s="10"/>
      <c r="E258" s="11" t="s">
        <v>18</v>
      </c>
      <c r="F258" s="8"/>
      <c r="G258" s="8">
        <f>F257</f>
        <v>259900</v>
      </c>
      <c r="H258" s="8">
        <f>ROUNDUP(G258*C258,0)</f>
        <v>2188358</v>
      </c>
      <c r="I258" s="8"/>
      <c r="J258" s="8">
        <f>J256+L258</f>
        <v>19849658</v>
      </c>
      <c r="K258" s="8"/>
      <c r="L258" s="8">
        <f>H258-I257</f>
        <v>-72772</v>
      </c>
      <c r="M258" s="8"/>
      <c r="N258" s="27"/>
    </row>
    <row r="259" spans="1:14" s="4" customFormat="1">
      <c r="A259" s="8">
        <v>256</v>
      </c>
      <c r="B259" s="9">
        <v>43102</v>
      </c>
      <c r="C259" s="8">
        <v>9.48</v>
      </c>
      <c r="D259" s="10">
        <v>0.34</v>
      </c>
      <c r="E259" s="8" t="s">
        <v>17</v>
      </c>
      <c r="F259" s="8">
        <f>ROUNDUP(J258*0.003/(1*D259),-2)</f>
        <v>175200</v>
      </c>
      <c r="G259" s="8"/>
      <c r="H259" s="8">
        <f>ROUNDUP(F259*C259,0)</f>
        <v>1660896</v>
      </c>
      <c r="I259" s="8">
        <f>H259</f>
        <v>1660896</v>
      </c>
      <c r="J259" s="8"/>
      <c r="K259" s="8"/>
      <c r="L259" s="8"/>
      <c r="M259" s="8"/>
      <c r="N259" s="25">
        <v>1</v>
      </c>
    </row>
    <row r="260" spans="1:14" s="4" customFormat="1">
      <c r="A260" s="8">
        <v>257</v>
      </c>
      <c r="B260" s="9">
        <v>43103</v>
      </c>
      <c r="C260" s="8">
        <v>9.4700000000000006</v>
      </c>
      <c r="D260" s="10">
        <v>0.34</v>
      </c>
      <c r="E260" s="8" t="s">
        <v>17</v>
      </c>
      <c r="F260" s="8">
        <f>ROUNDUP(J258*0.003/(1*D260),-2)</f>
        <v>175200</v>
      </c>
      <c r="G260" s="8"/>
      <c r="H260" s="8">
        <f t="shared" ref="H260:H262" si="78">ROUNDUP(F260*C260,0)</f>
        <v>1659144</v>
      </c>
      <c r="I260" s="8">
        <f>H260+I259</f>
        <v>3320040</v>
      </c>
      <c r="J260" s="8"/>
      <c r="K260" s="8"/>
      <c r="L260" s="8"/>
      <c r="M260" s="8"/>
      <c r="N260" s="26"/>
    </row>
    <row r="261" spans="1:14" s="4" customFormat="1">
      <c r="A261" s="8">
        <v>258</v>
      </c>
      <c r="B261" s="9">
        <v>43104</v>
      </c>
      <c r="C261" s="8">
        <v>9.44</v>
      </c>
      <c r="D261" s="10">
        <v>0.34</v>
      </c>
      <c r="E261" s="8" t="s">
        <v>17</v>
      </c>
      <c r="F261" s="8">
        <f>ROUNDUP(J258*0.003/(1*D261),-2)</f>
        <v>175200</v>
      </c>
      <c r="G261" s="8"/>
      <c r="H261" s="8">
        <f t="shared" si="78"/>
        <v>1653888</v>
      </c>
      <c r="I261" s="8">
        <f>H261+I260</f>
        <v>4973928</v>
      </c>
      <c r="J261" s="8"/>
      <c r="K261" s="8"/>
      <c r="L261" s="8"/>
      <c r="M261" s="8"/>
      <c r="N261" s="26"/>
    </row>
    <row r="262" spans="1:14" s="4" customFormat="1">
      <c r="A262" s="8">
        <v>259</v>
      </c>
      <c r="B262" s="9">
        <v>43108</v>
      </c>
      <c r="C262" s="8">
        <v>9.8800000000000008</v>
      </c>
      <c r="D262" s="10">
        <v>0.33</v>
      </c>
      <c r="E262" s="8" t="s">
        <v>17</v>
      </c>
      <c r="F262" s="8">
        <f>ROUNDUP(J258*0.003/(1*D262),-2)</f>
        <v>180500</v>
      </c>
      <c r="G262" s="8"/>
      <c r="H262" s="8">
        <f t="shared" si="78"/>
        <v>1783340</v>
      </c>
      <c r="I262" s="8">
        <f>H262+I261</f>
        <v>6757268</v>
      </c>
      <c r="J262" s="8"/>
      <c r="K262" s="8"/>
      <c r="L262" s="8"/>
      <c r="M262" s="8"/>
      <c r="N262" s="26"/>
    </row>
    <row r="263" spans="1:14">
      <c r="A263" s="8">
        <v>260</v>
      </c>
      <c r="B263" s="9">
        <v>43132</v>
      </c>
      <c r="C263" s="8">
        <v>9.27</v>
      </c>
      <c r="E263" s="11" t="s">
        <v>18</v>
      </c>
      <c r="F263" s="8"/>
      <c r="G263" s="8">
        <f>SUM(F259:F262)</f>
        <v>706100</v>
      </c>
      <c r="H263" s="8">
        <f>ROUNDUP(G263*C263,0)</f>
        <v>6545547</v>
      </c>
      <c r="I263" s="8"/>
      <c r="J263" s="8">
        <f>J258+L263</f>
        <v>19637937</v>
      </c>
      <c r="K263" s="8"/>
      <c r="L263" s="8">
        <f>H263-I262</f>
        <v>-211721</v>
      </c>
      <c r="M263" s="8"/>
      <c r="N263" s="27"/>
    </row>
    <row r="264" spans="1:14">
      <c r="A264" s="8">
        <v>261</v>
      </c>
      <c r="B264" s="9">
        <v>43238</v>
      </c>
      <c r="C264" s="8">
        <v>8.7200000000000006</v>
      </c>
      <c r="D264" s="10">
        <v>0.23</v>
      </c>
      <c r="E264" s="8" t="s">
        <v>17</v>
      </c>
      <c r="F264" s="8">
        <f>ROUNDUP(J263*0.003/(1*D264),-2)</f>
        <v>256200</v>
      </c>
      <c r="G264" s="8"/>
      <c r="H264" s="8">
        <f>ROUNDUP(F264*C264,0)</f>
        <v>2234064</v>
      </c>
      <c r="I264" s="8">
        <f>H264</f>
        <v>2234064</v>
      </c>
      <c r="J264" s="8"/>
      <c r="K264" s="8"/>
      <c r="L264" s="8"/>
      <c r="M264" s="8"/>
      <c r="N264" s="25">
        <v>1</v>
      </c>
    </row>
    <row r="265" spans="1:14">
      <c r="A265" s="8">
        <v>262</v>
      </c>
      <c r="B265" s="9">
        <v>43241</v>
      </c>
      <c r="C265" s="8">
        <v>8.68</v>
      </c>
      <c r="D265" s="10">
        <v>0.23</v>
      </c>
      <c r="E265" s="8" t="s">
        <v>17</v>
      </c>
      <c r="F265" s="8">
        <f>ROUNDUP(J263*0.003/(1*D265),-2)</f>
        <v>256200</v>
      </c>
      <c r="G265" s="8"/>
      <c r="H265" s="8">
        <f t="shared" ref="H265" si="79">ROUNDUP(F265*C265,0)</f>
        <v>2223816</v>
      </c>
      <c r="I265" s="8">
        <f>H265+I264</f>
        <v>4457880</v>
      </c>
      <c r="J265" s="8"/>
      <c r="K265" s="8"/>
      <c r="L265" s="8"/>
      <c r="M265" s="8"/>
      <c r="N265" s="26"/>
    </row>
    <row r="266" spans="1:14">
      <c r="A266" s="8">
        <v>263</v>
      </c>
      <c r="B266" s="9">
        <v>43245</v>
      </c>
      <c r="C266" s="8">
        <v>8.27</v>
      </c>
      <c r="E266" s="11" t="s">
        <v>18</v>
      </c>
      <c r="F266" s="8"/>
      <c r="G266" s="8">
        <f>SUM(F264:F265)</f>
        <v>512400</v>
      </c>
      <c r="H266" s="8">
        <f>ROUNDUP(G266*C266,0)</f>
        <v>4237548</v>
      </c>
      <c r="I266" s="8"/>
      <c r="J266" s="8">
        <f>J263+L266</f>
        <v>19417605</v>
      </c>
      <c r="K266" s="8"/>
      <c r="L266" s="8">
        <f>H266-I265</f>
        <v>-220332</v>
      </c>
      <c r="M266" s="8"/>
      <c r="N266" s="27"/>
    </row>
    <row r="267" spans="1:14">
      <c r="A267" s="8">
        <v>264</v>
      </c>
      <c r="B267" s="9">
        <v>43305</v>
      </c>
      <c r="C267" s="8">
        <v>8.92</v>
      </c>
      <c r="D267" s="10">
        <v>0.34</v>
      </c>
      <c r="E267" s="8" t="s">
        <v>17</v>
      </c>
      <c r="F267" s="8">
        <f>ROUNDUP(J266*0.003/(1*D267),-2)</f>
        <v>171400</v>
      </c>
      <c r="G267" s="8"/>
      <c r="H267" s="8">
        <f>ROUNDUP(F267*C267,0)</f>
        <v>1528888</v>
      </c>
      <c r="I267" s="8">
        <f>H267</f>
        <v>1528888</v>
      </c>
      <c r="J267" s="8"/>
      <c r="K267" s="8"/>
      <c r="L267" s="8"/>
      <c r="M267" s="25">
        <v>1</v>
      </c>
      <c r="N267" s="8"/>
    </row>
    <row r="268" spans="1:14">
      <c r="A268" s="8">
        <v>265</v>
      </c>
      <c r="B268" s="9">
        <v>43314</v>
      </c>
      <c r="C268" s="8">
        <v>9.2200000000000006</v>
      </c>
      <c r="E268" s="11" t="s">
        <v>18</v>
      </c>
      <c r="F268" s="8"/>
      <c r="G268" s="8">
        <f>F267</f>
        <v>171400</v>
      </c>
      <c r="H268" s="8">
        <f>ROUNDUP(G268*C268,0)</f>
        <v>1580308</v>
      </c>
      <c r="I268" s="8"/>
      <c r="J268" s="8">
        <f>J266+K268</f>
        <v>19469025</v>
      </c>
      <c r="K268" s="8">
        <f>H268-I267</f>
        <v>51420</v>
      </c>
      <c r="L268" s="8"/>
      <c r="M268" s="27"/>
      <c r="N268" s="8"/>
    </row>
    <row r="269" spans="1:14">
      <c r="A269" s="8">
        <v>266</v>
      </c>
      <c r="B269" s="9">
        <v>43364</v>
      </c>
      <c r="C269" s="8">
        <v>8.82</v>
      </c>
      <c r="D269" s="10">
        <v>0.25</v>
      </c>
      <c r="E269" s="8" t="s">
        <v>17</v>
      </c>
      <c r="F269" s="8">
        <f>ROUNDUP(J268*0.003/(1*D269),-2)</f>
        <v>233700</v>
      </c>
      <c r="G269" s="8"/>
      <c r="H269" s="8">
        <f>ROUNDUP(F269*C269,0)</f>
        <v>2061234</v>
      </c>
      <c r="I269" s="8">
        <f>H269</f>
        <v>2061234</v>
      </c>
      <c r="J269" s="8"/>
      <c r="K269" s="8"/>
      <c r="L269" s="8"/>
      <c r="M269" s="8"/>
      <c r="N269" s="25">
        <v>1</v>
      </c>
    </row>
    <row r="270" spans="1:14">
      <c r="A270" s="8">
        <v>267</v>
      </c>
      <c r="B270" s="9">
        <v>43371</v>
      </c>
      <c r="C270" s="8">
        <v>8.8800000000000008</v>
      </c>
      <c r="D270" s="10">
        <v>0.24</v>
      </c>
      <c r="E270" s="8" t="s">
        <v>17</v>
      </c>
      <c r="F270" s="8">
        <f>ROUNDUP(J268*0.003/(1*D270),-2)</f>
        <v>243400</v>
      </c>
      <c r="G270" s="8"/>
      <c r="H270" s="8">
        <f t="shared" ref="H270" si="80">ROUNDUP(F270*C270,0)</f>
        <v>2161392</v>
      </c>
      <c r="I270" s="8">
        <f>H270+I269</f>
        <v>4222626</v>
      </c>
      <c r="J270" s="8"/>
      <c r="K270" s="8"/>
      <c r="L270" s="8"/>
      <c r="M270" s="8"/>
      <c r="N270" s="26"/>
    </row>
    <row r="271" spans="1:14">
      <c r="A271" s="8">
        <v>268</v>
      </c>
      <c r="B271" s="9">
        <v>43381</v>
      </c>
      <c r="C271" s="8">
        <v>8.75</v>
      </c>
      <c r="E271" s="11" t="s">
        <v>18</v>
      </c>
      <c r="F271" s="8"/>
      <c r="G271" s="8">
        <f>SUM(F269:F270)</f>
        <v>477100</v>
      </c>
      <c r="H271" s="8">
        <f>ROUNDUP(G271*C271,0)</f>
        <v>4174625</v>
      </c>
      <c r="I271" s="8"/>
      <c r="J271" s="8">
        <f>J268+L271</f>
        <v>19421024</v>
      </c>
      <c r="K271" s="8"/>
      <c r="L271" s="8">
        <f>H271-I270</f>
        <v>-48001</v>
      </c>
      <c r="M271" s="8"/>
      <c r="N271" s="27"/>
    </row>
    <row r="272" spans="1:14">
      <c r="A272" s="8">
        <v>269</v>
      </c>
      <c r="B272" s="9">
        <v>43420</v>
      </c>
      <c r="C272" s="8">
        <v>8.17</v>
      </c>
      <c r="D272" s="10">
        <v>0.26</v>
      </c>
      <c r="E272" s="8" t="s">
        <v>17</v>
      </c>
      <c r="F272" s="8">
        <f>ROUNDUP(J271*0.003/(1*D272),-2)</f>
        <v>224100</v>
      </c>
      <c r="G272" s="8"/>
      <c r="H272" s="8">
        <f>ROUNDUP(F272*C272,0)</f>
        <v>1830897</v>
      </c>
      <c r="I272" s="8">
        <f>H272</f>
        <v>1830897</v>
      </c>
      <c r="J272" s="8"/>
      <c r="K272" s="8"/>
      <c r="L272" s="8"/>
      <c r="M272" s="8"/>
      <c r="N272" s="25">
        <v>1</v>
      </c>
    </row>
    <row r="273" spans="1:14">
      <c r="A273" s="8">
        <v>270</v>
      </c>
      <c r="B273" s="9">
        <v>43427</v>
      </c>
      <c r="C273" s="8">
        <v>7.79</v>
      </c>
      <c r="E273" s="11" t="s">
        <v>18</v>
      </c>
      <c r="F273" s="8"/>
      <c r="G273" s="8">
        <f>F272</f>
        <v>224100</v>
      </c>
      <c r="H273" s="8">
        <f>ROUNDUP(G273*C273,0)</f>
        <v>1745739</v>
      </c>
      <c r="I273" s="8"/>
      <c r="J273" s="8">
        <f>J271+L273</f>
        <v>19335866</v>
      </c>
      <c r="K273" s="8"/>
      <c r="L273" s="8">
        <f>H273-I272</f>
        <v>-85158</v>
      </c>
      <c r="M273" s="8"/>
      <c r="N273" s="27"/>
    </row>
    <row r="274" spans="1:14">
      <c r="A274" s="8">
        <v>271</v>
      </c>
      <c r="B274" s="9">
        <v>43483</v>
      </c>
      <c r="C274" s="8">
        <v>8.1</v>
      </c>
      <c r="D274" s="10">
        <v>0.21</v>
      </c>
      <c r="E274" s="8" t="s">
        <v>17</v>
      </c>
      <c r="F274" s="8">
        <f>ROUNDUP(J273*0.003/(1*D274),-2)</f>
        <v>276300</v>
      </c>
      <c r="G274" s="8"/>
      <c r="H274" s="8">
        <f>ROUNDUP(F274*C274,0)</f>
        <v>2238030</v>
      </c>
      <c r="I274" s="8">
        <f>H274</f>
        <v>2238030</v>
      </c>
      <c r="J274" s="8"/>
      <c r="K274" s="8"/>
      <c r="L274" s="8"/>
      <c r="M274" s="25">
        <v>1</v>
      </c>
      <c r="N274" s="8"/>
    </row>
    <row r="275" spans="1:14">
      <c r="A275" s="8">
        <v>272</v>
      </c>
      <c r="B275" s="9">
        <v>43497</v>
      </c>
      <c r="C275" s="8">
        <v>9.48</v>
      </c>
      <c r="D275" s="10">
        <v>0.21</v>
      </c>
      <c r="E275" s="8" t="s">
        <v>17</v>
      </c>
      <c r="F275" s="8">
        <f>ROUNDUP(J273*0.003/(1*D275),-2)</f>
        <v>276300</v>
      </c>
      <c r="G275" s="8"/>
      <c r="H275" s="8">
        <f t="shared" ref="H275:H277" si="81">ROUNDUP(F275*C275,0)</f>
        <v>2619324</v>
      </c>
      <c r="I275" s="8">
        <f>H275+I274</f>
        <v>4857354</v>
      </c>
      <c r="J275" s="8"/>
      <c r="K275" s="8"/>
      <c r="L275" s="8"/>
      <c r="M275" s="26"/>
      <c r="N275" s="8"/>
    </row>
    <row r="276" spans="1:14">
      <c r="A276" s="8">
        <v>273</v>
      </c>
      <c r="B276" s="9">
        <v>43507</v>
      </c>
      <c r="C276" s="8">
        <v>9.48</v>
      </c>
      <c r="D276" s="10">
        <v>0.21</v>
      </c>
      <c r="E276" s="8" t="s">
        <v>17</v>
      </c>
      <c r="F276" s="8">
        <f>ROUNDUP(J273*0.003/(1*D276),-2)</f>
        <v>276300</v>
      </c>
      <c r="G276" s="8"/>
      <c r="H276" s="8">
        <f t="shared" si="81"/>
        <v>2619324</v>
      </c>
      <c r="I276" s="8">
        <f>H276+I275</f>
        <v>7476678</v>
      </c>
      <c r="J276" s="8"/>
      <c r="K276" s="8"/>
      <c r="L276" s="8"/>
      <c r="M276" s="26"/>
      <c r="N276" s="8"/>
    </row>
    <row r="277" spans="1:14">
      <c r="A277" s="8">
        <v>274</v>
      </c>
      <c r="B277" s="9">
        <v>43508</v>
      </c>
      <c r="C277" s="8">
        <v>9.6999999999999993</v>
      </c>
      <c r="D277" s="10">
        <v>0.21</v>
      </c>
      <c r="E277" s="8" t="s">
        <v>17</v>
      </c>
      <c r="F277" s="8">
        <f>ROUNDUP(J273*0.003/(1*D277),-2)</f>
        <v>276300</v>
      </c>
      <c r="G277" s="8"/>
      <c r="H277" s="8">
        <f t="shared" si="81"/>
        <v>2680110</v>
      </c>
      <c r="I277" s="8">
        <f>H277+I276</f>
        <v>10156788</v>
      </c>
      <c r="J277" s="8"/>
      <c r="K277" s="8"/>
      <c r="L277" s="8"/>
      <c r="M277" s="26"/>
      <c r="N277" s="8"/>
    </row>
    <row r="278" spans="1:14">
      <c r="A278" s="8">
        <v>275</v>
      </c>
      <c r="B278" s="9">
        <v>43509</v>
      </c>
      <c r="C278" s="8">
        <v>9.76</v>
      </c>
      <c r="D278" s="10">
        <v>0.21</v>
      </c>
      <c r="E278" s="8" t="s">
        <v>17</v>
      </c>
      <c r="F278" s="8">
        <v>0</v>
      </c>
      <c r="G278" s="8"/>
      <c r="H278" s="8">
        <f t="shared" ref="H278" si="82">ROUNDUP(F278*C278,0)</f>
        <v>0</v>
      </c>
      <c r="I278" s="8">
        <f>H278+I277</f>
        <v>10156788</v>
      </c>
      <c r="J278" s="8"/>
      <c r="K278" s="8"/>
      <c r="L278" s="8"/>
      <c r="M278" s="26"/>
      <c r="N278" s="8"/>
    </row>
    <row r="279" spans="1:14">
      <c r="A279" s="8">
        <v>276</v>
      </c>
      <c r="B279" s="9">
        <v>43580</v>
      </c>
      <c r="C279" s="8">
        <v>11.88</v>
      </c>
      <c r="E279" s="11" t="s">
        <v>18</v>
      </c>
      <c r="F279" s="8"/>
      <c r="G279" s="8">
        <f>SUM(F274:F278)</f>
        <v>1105200</v>
      </c>
      <c r="H279" s="8">
        <f>ROUNDUP(G279*C279,0)</f>
        <v>13129776</v>
      </c>
      <c r="I279" s="8"/>
      <c r="J279" s="8">
        <f>J273+K279</f>
        <v>22308854</v>
      </c>
      <c r="K279" s="8">
        <f>H279-I278</f>
        <v>2972988</v>
      </c>
      <c r="L279" s="8"/>
      <c r="M279" s="27"/>
      <c r="N279" s="8"/>
    </row>
    <row r="280" spans="1:14">
      <c r="A280" s="8">
        <v>277</v>
      </c>
      <c r="B280" s="9">
        <v>43636</v>
      </c>
      <c r="C280" s="8">
        <v>13.18</v>
      </c>
      <c r="D280" s="10">
        <v>0.35</v>
      </c>
      <c r="E280" s="8" t="s">
        <v>17</v>
      </c>
      <c r="F280" s="8">
        <f>ROUNDUP(J279*0.003/(1*D280),-2)</f>
        <v>191300</v>
      </c>
      <c r="G280" s="8"/>
      <c r="H280" s="8">
        <f>ROUNDUP(F280*C280,0)</f>
        <v>2521334</v>
      </c>
      <c r="I280" s="8">
        <f>H280</f>
        <v>2521334</v>
      </c>
      <c r="J280" s="8"/>
      <c r="K280" s="8"/>
      <c r="L280" s="8"/>
      <c r="M280" s="8"/>
      <c r="N280" s="25">
        <v>1</v>
      </c>
    </row>
    <row r="281" spans="1:14">
      <c r="A281" s="8">
        <v>278</v>
      </c>
      <c r="B281" s="9">
        <v>43647</v>
      </c>
      <c r="C281" s="8">
        <v>13.4</v>
      </c>
      <c r="D281" s="10">
        <v>0.35</v>
      </c>
      <c r="E281" s="8" t="s">
        <v>17</v>
      </c>
      <c r="F281" s="8">
        <f>ROUNDUP(J279*0.003/(1*D281),-2)</f>
        <v>191300</v>
      </c>
      <c r="G281" s="8"/>
      <c r="H281" s="8">
        <f t="shared" ref="H281" si="83">ROUNDUP(F281*C281,0)</f>
        <v>2563420</v>
      </c>
      <c r="I281" s="8">
        <f>H281+I280</f>
        <v>5084754</v>
      </c>
      <c r="J281" s="8"/>
      <c r="K281" s="8"/>
      <c r="L281" s="8"/>
      <c r="M281" s="8"/>
      <c r="N281" s="26"/>
    </row>
    <row r="282" spans="1:14">
      <c r="A282" s="8">
        <v>279</v>
      </c>
      <c r="B282" s="9">
        <v>43654</v>
      </c>
      <c r="C282" s="8">
        <v>12.7</v>
      </c>
      <c r="E282" s="11" t="s">
        <v>18</v>
      </c>
      <c r="F282" s="8"/>
      <c r="G282" s="8">
        <f>SUM(F280:F281)</f>
        <v>382600</v>
      </c>
      <c r="H282" s="8">
        <f>ROUNDUP(G282*C282,0)</f>
        <v>4859020</v>
      </c>
      <c r="I282" s="8"/>
      <c r="J282" s="8">
        <f>J279+L282</f>
        <v>22083120</v>
      </c>
      <c r="K282" s="8"/>
      <c r="L282" s="8">
        <f>H282-I281</f>
        <v>-225734</v>
      </c>
      <c r="M282" s="8"/>
      <c r="N282" s="27"/>
    </row>
    <row r="283" spans="1:14">
      <c r="A283" s="8">
        <v>280</v>
      </c>
      <c r="B283" s="9">
        <v>43710</v>
      </c>
      <c r="C283" s="8">
        <v>13.73</v>
      </c>
      <c r="D283" s="10">
        <v>0.43</v>
      </c>
      <c r="E283" s="8" t="s">
        <v>17</v>
      </c>
      <c r="F283" s="8">
        <f>ROUNDUP(J282*0.003/(1*D283),-2)</f>
        <v>154100</v>
      </c>
      <c r="G283" s="8"/>
      <c r="H283" s="8">
        <f>ROUNDUP(F283*C283,0)</f>
        <v>2115793</v>
      </c>
      <c r="I283" s="8">
        <f>H283</f>
        <v>2115793</v>
      </c>
      <c r="J283" s="8"/>
      <c r="K283" s="8"/>
      <c r="L283" s="8"/>
      <c r="M283" s="25">
        <v>1</v>
      </c>
      <c r="N283" s="8"/>
    </row>
    <row r="284" spans="1:14">
      <c r="A284" s="8">
        <v>281</v>
      </c>
      <c r="B284" s="9">
        <v>43712</v>
      </c>
      <c r="C284" s="8">
        <v>13.85</v>
      </c>
      <c r="D284" s="10">
        <v>0.43</v>
      </c>
      <c r="E284" s="8" t="s">
        <v>17</v>
      </c>
      <c r="F284" s="8">
        <f>ROUNDUP(J282*0.003/(1*D284),-2)</f>
        <v>154100</v>
      </c>
      <c r="G284" s="8"/>
      <c r="H284" s="8">
        <f t="shared" ref="H284:H286" si="84">ROUNDUP(F284*C284,0)</f>
        <v>2134285</v>
      </c>
      <c r="I284" s="8">
        <f>H284+I283</f>
        <v>4250078</v>
      </c>
      <c r="J284" s="8"/>
      <c r="K284" s="8"/>
      <c r="L284" s="8"/>
      <c r="M284" s="26"/>
      <c r="N284" s="8"/>
    </row>
    <row r="285" spans="1:14">
      <c r="A285" s="8">
        <v>282</v>
      </c>
      <c r="B285" s="9">
        <v>43713</v>
      </c>
      <c r="C285" s="8">
        <v>14.6</v>
      </c>
      <c r="D285" s="10">
        <v>0.46</v>
      </c>
      <c r="E285" s="8" t="s">
        <v>17</v>
      </c>
      <c r="F285" s="8">
        <f>ROUNDUP(J282*0.003/(1*D285),-2)</f>
        <v>144100</v>
      </c>
      <c r="G285" s="8"/>
      <c r="H285" s="8">
        <f t="shared" si="84"/>
        <v>2103860</v>
      </c>
      <c r="I285" s="8">
        <f>H285+I284</f>
        <v>6353938</v>
      </c>
      <c r="J285" s="8"/>
      <c r="K285" s="8"/>
      <c r="L285" s="8"/>
      <c r="M285" s="26"/>
      <c r="N285" s="8"/>
    </row>
    <row r="286" spans="1:14">
      <c r="A286" s="8">
        <v>283</v>
      </c>
      <c r="B286" s="9">
        <v>43717</v>
      </c>
      <c r="C286" s="8">
        <v>14.87</v>
      </c>
      <c r="D286" s="10">
        <v>0.46</v>
      </c>
      <c r="E286" s="8" t="s">
        <v>17</v>
      </c>
      <c r="F286" s="8">
        <f>ROUNDUP(J282*0.003/(1*D286),-2)</f>
        <v>144100</v>
      </c>
      <c r="G286" s="8"/>
      <c r="H286" s="8">
        <f t="shared" si="84"/>
        <v>2142767</v>
      </c>
      <c r="I286" s="8">
        <f>H286+I285</f>
        <v>8496705</v>
      </c>
      <c r="J286" s="8"/>
      <c r="K286" s="8"/>
      <c r="L286" s="8"/>
      <c r="M286" s="26"/>
      <c r="N286" s="8"/>
    </row>
    <row r="287" spans="1:14">
      <c r="A287" s="8">
        <v>284</v>
      </c>
      <c r="B287" s="9">
        <v>43731</v>
      </c>
      <c r="C287" s="8">
        <v>14.44</v>
      </c>
      <c r="E287" s="11" t="s">
        <v>18</v>
      </c>
      <c r="F287" s="8"/>
      <c r="G287" s="8">
        <f>SUM(F283:F286)</f>
        <v>596400</v>
      </c>
      <c r="H287" s="8">
        <f>ROUNDUP(G287*C287,0)</f>
        <v>8612016</v>
      </c>
      <c r="I287" s="8"/>
      <c r="J287" s="8">
        <f>J282+K287</f>
        <v>22198431</v>
      </c>
      <c r="K287" s="8">
        <f>H287-I286</f>
        <v>115311</v>
      </c>
      <c r="L287" s="8"/>
      <c r="M287" s="27"/>
      <c r="N287" s="8"/>
    </row>
    <row r="288" spans="1:14">
      <c r="A288" s="8">
        <v>285</v>
      </c>
      <c r="B288" s="9">
        <v>43812</v>
      </c>
      <c r="C288" s="8">
        <v>15.73</v>
      </c>
      <c r="D288" s="10">
        <v>0.39</v>
      </c>
      <c r="E288" s="8" t="s">
        <v>17</v>
      </c>
      <c r="F288" s="8">
        <f>ROUNDUP(J287*0.003/(1*D288),-2)</f>
        <v>170800</v>
      </c>
      <c r="G288" s="8"/>
      <c r="H288" s="8">
        <f>ROUNDUP(F288*C288,0)</f>
        <v>2686684</v>
      </c>
      <c r="I288" s="8">
        <f>H288</f>
        <v>2686684</v>
      </c>
      <c r="J288" s="8"/>
      <c r="K288" s="8"/>
      <c r="L288" s="8"/>
      <c r="M288" s="25">
        <v>1</v>
      </c>
      <c r="N288" s="8"/>
    </row>
    <row r="289" spans="1:14">
      <c r="A289" s="8">
        <v>286</v>
      </c>
      <c r="B289" s="9">
        <v>43815</v>
      </c>
      <c r="C289" s="8">
        <v>15.58</v>
      </c>
      <c r="D289" s="10">
        <v>0.39</v>
      </c>
      <c r="E289" s="8" t="s">
        <v>17</v>
      </c>
      <c r="F289" s="8">
        <f>ROUNDUP(J287*0.003/(1*D289),-2)</f>
        <v>170800</v>
      </c>
      <c r="G289" s="8"/>
      <c r="H289" s="8">
        <f t="shared" ref="H289:H290" si="85">ROUNDUP(F289*C289,0)</f>
        <v>2661064</v>
      </c>
      <c r="I289" s="8">
        <f>H289+I288</f>
        <v>5347748</v>
      </c>
      <c r="J289" s="8"/>
      <c r="K289" s="8"/>
      <c r="L289" s="8"/>
      <c r="M289" s="26"/>
      <c r="N289" s="8"/>
    </row>
    <row r="290" spans="1:14">
      <c r="A290" s="8">
        <v>287</v>
      </c>
      <c r="B290" s="9">
        <v>43816</v>
      </c>
      <c r="C290" s="8">
        <v>15.65</v>
      </c>
      <c r="D290" s="10">
        <v>0.4</v>
      </c>
      <c r="E290" s="8" t="s">
        <v>17</v>
      </c>
      <c r="F290" s="8">
        <f>ROUNDUP(J287*0.003/(1*D290),-2)</f>
        <v>166500</v>
      </c>
      <c r="G290" s="8"/>
      <c r="H290" s="8">
        <f t="shared" si="85"/>
        <v>2605725</v>
      </c>
      <c r="I290" s="8">
        <f>H290+I289</f>
        <v>7953473</v>
      </c>
      <c r="J290" s="8"/>
      <c r="K290" s="8"/>
      <c r="L290" s="8"/>
      <c r="M290" s="26"/>
      <c r="N290" s="8"/>
    </row>
    <row r="291" spans="1:14">
      <c r="A291" s="8">
        <v>288</v>
      </c>
      <c r="B291" s="9">
        <v>43822</v>
      </c>
      <c r="C291" s="8">
        <v>15.69</v>
      </c>
      <c r="E291" s="11" t="s">
        <v>18</v>
      </c>
      <c r="F291" s="8"/>
      <c r="G291" s="8">
        <f>SUM(F288:F290)</f>
        <v>508100</v>
      </c>
      <c r="H291" s="8">
        <f>ROUNDUP(G291*C291,0)</f>
        <v>7972089</v>
      </c>
      <c r="I291" s="8"/>
      <c r="J291" s="8">
        <f>J287+K291</f>
        <v>22217047</v>
      </c>
      <c r="K291" s="8">
        <f>H291-I290</f>
        <v>18616</v>
      </c>
      <c r="L291" s="8"/>
      <c r="M291" s="27"/>
      <c r="N291" s="8"/>
    </row>
    <row r="292" spans="1:14">
      <c r="A292" s="8">
        <v>289</v>
      </c>
      <c r="B292" s="9">
        <v>43829</v>
      </c>
      <c r="C292" s="8">
        <v>16.78</v>
      </c>
      <c r="D292" s="10">
        <v>0.43</v>
      </c>
      <c r="E292" s="8" t="s">
        <v>17</v>
      </c>
      <c r="F292" s="8">
        <f>ROUNDUP(J291*0.003/(1*D292),-2)</f>
        <v>155100</v>
      </c>
      <c r="G292" s="8"/>
      <c r="H292" s="8">
        <f>ROUNDUP(F292*C292,0)</f>
        <v>2602578</v>
      </c>
      <c r="I292" s="8">
        <f>H292</f>
        <v>2602578</v>
      </c>
      <c r="J292" s="8"/>
      <c r="K292" s="8"/>
      <c r="L292" s="8"/>
      <c r="M292" s="8"/>
      <c r="N292" s="25">
        <v>1</v>
      </c>
    </row>
    <row r="293" spans="1:14">
      <c r="A293" s="8">
        <v>290</v>
      </c>
      <c r="B293" s="9">
        <v>43832</v>
      </c>
      <c r="C293" s="8">
        <v>17.95</v>
      </c>
      <c r="D293" s="10">
        <v>0.46</v>
      </c>
      <c r="E293" s="8" t="s">
        <v>17</v>
      </c>
      <c r="F293" s="8">
        <f>ROUNDUP(J291*0.003/(1*D293),-2)</f>
        <v>144900</v>
      </c>
      <c r="G293" s="8"/>
      <c r="H293" s="8">
        <f t="shared" ref="H293:H294" si="86">ROUNDUP(F293*C293,0)</f>
        <v>2600955</v>
      </c>
      <c r="I293" s="8">
        <f>H293+I292</f>
        <v>5203533</v>
      </c>
      <c r="J293" s="8"/>
      <c r="K293" s="8"/>
      <c r="L293" s="8"/>
      <c r="M293" s="8"/>
      <c r="N293" s="26"/>
    </row>
    <row r="294" spans="1:14">
      <c r="A294" s="8">
        <v>291</v>
      </c>
      <c r="B294" s="9">
        <v>43837</v>
      </c>
      <c r="C294" s="8">
        <v>17.190000000000001</v>
      </c>
      <c r="D294" s="10">
        <v>0.49</v>
      </c>
      <c r="E294" s="8" t="s">
        <v>17</v>
      </c>
      <c r="F294" s="8">
        <f>ROUNDUP(J291*0.003/(1*D294),-2)</f>
        <v>136100</v>
      </c>
      <c r="G294" s="8"/>
      <c r="H294" s="8">
        <f t="shared" si="86"/>
        <v>2339559</v>
      </c>
      <c r="I294" s="8">
        <f>H294+I293</f>
        <v>7543092</v>
      </c>
      <c r="J294" s="8"/>
      <c r="K294" s="8"/>
      <c r="L294" s="8"/>
      <c r="M294" s="8"/>
      <c r="N294" s="26"/>
    </row>
    <row r="295" spans="1:14">
      <c r="A295" s="8">
        <v>292</v>
      </c>
      <c r="B295" s="9">
        <v>43851</v>
      </c>
      <c r="C295" s="8">
        <v>16.52</v>
      </c>
      <c r="E295" s="11" t="s">
        <v>18</v>
      </c>
      <c r="F295" s="8"/>
      <c r="G295" s="8">
        <f>SUM(F292:F294)</f>
        <v>436100</v>
      </c>
      <c r="H295" s="8">
        <f>ROUNDUP(G295*C295,0)</f>
        <v>7204372</v>
      </c>
      <c r="I295" s="8"/>
      <c r="J295" s="8">
        <f>J291+L295</f>
        <v>21878327</v>
      </c>
      <c r="K295" s="8"/>
      <c r="L295" s="8">
        <f>H295-I294</f>
        <v>-338720</v>
      </c>
      <c r="M295" s="8"/>
      <c r="N295" s="27"/>
    </row>
    <row r="296" spans="1:14">
      <c r="A296" s="8">
        <v>293</v>
      </c>
      <c r="B296" s="9">
        <v>43895</v>
      </c>
      <c r="C296" s="8">
        <v>18.850000000000001</v>
      </c>
      <c r="D296" s="10">
        <v>0.76</v>
      </c>
      <c r="E296" s="8" t="s">
        <v>17</v>
      </c>
      <c r="F296" s="8">
        <f>ROUNDUP(J295*0.003/(1*D296),-2)</f>
        <v>86400</v>
      </c>
      <c r="G296" s="8"/>
      <c r="H296" s="8">
        <f>ROUNDUP(F296*C296,0)</f>
        <v>1628640</v>
      </c>
      <c r="I296" s="8">
        <f>H296</f>
        <v>1628640</v>
      </c>
      <c r="J296" s="8"/>
      <c r="K296" s="8"/>
      <c r="L296" s="8"/>
      <c r="M296" s="8"/>
      <c r="N296" s="25">
        <v>1</v>
      </c>
    </row>
    <row r="297" spans="1:14">
      <c r="A297" s="8">
        <v>294</v>
      </c>
      <c r="B297" s="9">
        <v>43899</v>
      </c>
      <c r="C297" s="8">
        <v>17.54</v>
      </c>
      <c r="E297" s="11" t="s">
        <v>18</v>
      </c>
      <c r="F297" s="8"/>
      <c r="G297" s="8">
        <f>F296</f>
        <v>86400</v>
      </c>
      <c r="H297" s="8">
        <f>ROUNDUP(G297*C297,0)</f>
        <v>1515456</v>
      </c>
      <c r="I297" s="8"/>
      <c r="J297" s="8">
        <f>J295+L297</f>
        <v>21765143</v>
      </c>
      <c r="K297" s="8"/>
      <c r="L297" s="8">
        <f>H297-I296</f>
        <v>-113184</v>
      </c>
      <c r="M297" s="8"/>
      <c r="N297" s="27"/>
    </row>
    <row r="298" spans="1:14">
      <c r="A298" s="8" t="s">
        <v>26</v>
      </c>
      <c r="B298" s="8"/>
      <c r="E298" s="8"/>
      <c r="F298" s="8"/>
      <c r="G298" s="8"/>
      <c r="H298" s="8"/>
      <c r="I298" s="8"/>
      <c r="J298" s="8"/>
      <c r="K298" s="17">
        <f>SUM(K4:K297)</f>
        <v>21423895</v>
      </c>
      <c r="L298" s="17">
        <f t="shared" ref="L298:N298" si="87">SUM(L4:L297)</f>
        <v>-9658752</v>
      </c>
      <c r="M298" s="12">
        <f t="shared" si="87"/>
        <v>33</v>
      </c>
      <c r="N298" s="12">
        <f t="shared" si="87"/>
        <v>43</v>
      </c>
    </row>
    <row r="300" spans="1:14">
      <c r="B300" s="10" t="s">
        <v>40</v>
      </c>
      <c r="F300" s="19" t="s">
        <v>33</v>
      </c>
      <c r="G300" s="10">
        <f>ROUNDUP((M298)/(M298+N298),4)</f>
        <v>0.43429999999999996</v>
      </c>
    </row>
    <row r="301" spans="1:14">
      <c r="F301" s="19" t="s">
        <v>34</v>
      </c>
      <c r="G301" s="10">
        <f>ROUNDUP((K298/M298)/(-L298/N298),2)</f>
        <v>2.9</v>
      </c>
    </row>
    <row r="302" spans="1:14">
      <c r="F302" s="19" t="s">
        <v>35</v>
      </c>
      <c r="G302" s="21">
        <f>M298+N298</f>
        <v>76</v>
      </c>
    </row>
    <row r="303" spans="1:14">
      <c r="F303" s="19" t="s">
        <v>36</v>
      </c>
      <c r="G303" s="10">
        <f>ROUNDUP((K298+L298)/J3,4)</f>
        <v>1.1766000000000001</v>
      </c>
    </row>
    <row r="308" spans="2:2">
      <c r="B308" s="18"/>
    </row>
  </sheetData>
  <mergeCells count="86">
    <mergeCell ref="I1:I2"/>
    <mergeCell ref="K1:L1"/>
    <mergeCell ref="M1:N1"/>
    <mergeCell ref="A1:A2"/>
    <mergeCell ref="B1:B2"/>
    <mergeCell ref="C1:C2"/>
    <mergeCell ref="D1:D2"/>
    <mergeCell ref="F1:G1"/>
    <mergeCell ref="H1:H2"/>
    <mergeCell ref="N57:N58"/>
    <mergeCell ref="J1:J2"/>
    <mergeCell ref="M4:M9"/>
    <mergeCell ref="M10:M13"/>
    <mergeCell ref="M14:M16"/>
    <mergeCell ref="N17:N18"/>
    <mergeCell ref="M19:M21"/>
    <mergeCell ref="M22:M23"/>
    <mergeCell ref="N24:N29"/>
    <mergeCell ref="N30:N34"/>
    <mergeCell ref="N35:N36"/>
    <mergeCell ref="M37:M41"/>
    <mergeCell ref="N42:N45"/>
    <mergeCell ref="M46:M51"/>
    <mergeCell ref="M52:M56"/>
    <mergeCell ref="M106:M111"/>
    <mergeCell ref="M59:M65"/>
    <mergeCell ref="M66:M72"/>
    <mergeCell ref="M73:M78"/>
    <mergeCell ref="N79:N83"/>
    <mergeCell ref="M84:M85"/>
    <mergeCell ref="N86:N87"/>
    <mergeCell ref="N88:N89"/>
    <mergeCell ref="M90:M95"/>
    <mergeCell ref="N96:N101"/>
    <mergeCell ref="N102:N105"/>
    <mergeCell ref="N146:N149"/>
    <mergeCell ref="M112:M113"/>
    <mergeCell ref="M114:M115"/>
    <mergeCell ref="N116:N120"/>
    <mergeCell ref="N121:N122"/>
    <mergeCell ref="N123:N125"/>
    <mergeCell ref="N126:N129"/>
    <mergeCell ref="N130:N131"/>
    <mergeCell ref="N132:N136"/>
    <mergeCell ref="M137:M140"/>
    <mergeCell ref="N141:N143"/>
    <mergeCell ref="N144:N145"/>
    <mergeCell ref="M191:M195"/>
    <mergeCell ref="M150:M156"/>
    <mergeCell ref="N157:N158"/>
    <mergeCell ref="M159:M164"/>
    <mergeCell ref="N164:N167"/>
    <mergeCell ref="N168:N169"/>
    <mergeCell ref="N170:N173"/>
    <mergeCell ref="N174:N176"/>
    <mergeCell ref="N177:N180"/>
    <mergeCell ref="N181:N183"/>
    <mergeCell ref="N184:N186"/>
    <mergeCell ref="M187:M190"/>
    <mergeCell ref="N240:N241"/>
    <mergeCell ref="M196:M200"/>
    <mergeCell ref="M201:M206"/>
    <mergeCell ref="M207:M210"/>
    <mergeCell ref="N211:N213"/>
    <mergeCell ref="N214:N220"/>
    <mergeCell ref="N221:N225"/>
    <mergeCell ref="N226:N229"/>
    <mergeCell ref="M230:M231"/>
    <mergeCell ref="M232:M235"/>
    <mergeCell ref="M236:M239"/>
    <mergeCell ref="M274:M279"/>
    <mergeCell ref="M242:M245"/>
    <mergeCell ref="N246:N250"/>
    <mergeCell ref="N251:N254"/>
    <mergeCell ref="N257:N258"/>
    <mergeCell ref="M255:M256"/>
    <mergeCell ref="N259:N263"/>
    <mergeCell ref="N264:N266"/>
    <mergeCell ref="M267:M268"/>
    <mergeCell ref="N269:N271"/>
    <mergeCell ref="N272:N273"/>
    <mergeCell ref="N280:N282"/>
    <mergeCell ref="M283:M287"/>
    <mergeCell ref="M288:M291"/>
    <mergeCell ref="N292:N295"/>
    <mergeCell ref="N296:N297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08"/>
  <sheetViews>
    <sheetView topLeftCell="A282" workbookViewId="0">
      <selection activeCell="G303" sqref="G303"/>
    </sheetView>
  </sheetViews>
  <sheetFormatPr defaultRowHeight="13.5"/>
  <cols>
    <col min="1" max="1" width="5.625" style="10" customWidth="1"/>
    <col min="2" max="2" width="10.625" style="10" customWidth="1"/>
    <col min="3" max="4" width="6.625" style="10" customWidth="1"/>
    <col min="5" max="5" width="5.625" style="10" customWidth="1"/>
    <col min="6" max="7" width="7.625" style="10" customWidth="1"/>
    <col min="8" max="10" width="10.625" style="10" customWidth="1"/>
    <col min="11" max="12" width="8.625" style="10" customWidth="1"/>
    <col min="13" max="14" width="5.625" style="10" customWidth="1"/>
  </cols>
  <sheetData>
    <row r="1" spans="1:14" ht="18" customHeight="1">
      <c r="A1" s="28" t="s">
        <v>27</v>
      </c>
      <c r="B1" s="28" t="s">
        <v>14</v>
      </c>
      <c r="C1" s="28" t="s">
        <v>15</v>
      </c>
      <c r="D1" s="28" t="s">
        <v>25</v>
      </c>
      <c r="F1" s="28" t="s">
        <v>16</v>
      </c>
      <c r="G1" s="28"/>
      <c r="H1" s="28" t="s">
        <v>19</v>
      </c>
      <c r="I1" s="28" t="s">
        <v>20</v>
      </c>
      <c r="J1" s="23" t="s">
        <v>32</v>
      </c>
      <c r="K1" s="28" t="s">
        <v>28</v>
      </c>
      <c r="L1" s="28"/>
      <c r="M1" s="28" t="s">
        <v>29</v>
      </c>
      <c r="N1" s="28"/>
    </row>
    <row r="2" spans="1:14" ht="18" customHeight="1">
      <c r="A2" s="28"/>
      <c r="B2" s="28"/>
      <c r="C2" s="28"/>
      <c r="D2" s="28"/>
      <c r="F2" s="10" t="s">
        <v>30</v>
      </c>
      <c r="G2" s="10" t="s">
        <v>31</v>
      </c>
      <c r="H2" s="28"/>
      <c r="I2" s="28"/>
      <c r="J2" s="28"/>
      <c r="K2" s="10" t="s">
        <v>21</v>
      </c>
      <c r="L2" s="10" t="s">
        <v>22</v>
      </c>
      <c r="M2" s="10" t="s">
        <v>21</v>
      </c>
      <c r="N2" s="10" t="s">
        <v>22</v>
      </c>
    </row>
    <row r="3" spans="1:14" ht="18" customHeight="1">
      <c r="A3" s="13">
        <v>0</v>
      </c>
      <c r="B3" s="13"/>
      <c r="C3" s="13"/>
      <c r="D3" s="13"/>
      <c r="H3" s="13"/>
      <c r="I3" s="13"/>
      <c r="J3" s="13">
        <v>1000000</v>
      </c>
    </row>
    <row r="4" spans="1:14" s="5" customFormat="1" ht="18" customHeight="1">
      <c r="A4" s="8">
        <v>1</v>
      </c>
      <c r="B4" s="9">
        <v>37956</v>
      </c>
      <c r="C4" s="8">
        <v>23.05</v>
      </c>
      <c r="D4" s="10">
        <v>0.66</v>
      </c>
      <c r="E4" s="8" t="s">
        <v>17</v>
      </c>
      <c r="F4" s="8">
        <f>ROUNDUP(J3*0.003/(1*D4),-2)</f>
        <v>4600</v>
      </c>
      <c r="G4" s="8"/>
      <c r="H4" s="8">
        <f>ROUNDUP(F4*C4,0)</f>
        <v>106030</v>
      </c>
      <c r="I4" s="8">
        <f>H4</f>
        <v>106030</v>
      </c>
      <c r="J4" s="8"/>
      <c r="K4" s="8"/>
      <c r="L4" s="8"/>
      <c r="M4" s="25">
        <v>1</v>
      </c>
      <c r="N4" s="8"/>
    </row>
    <row r="5" spans="1:14" s="5" customFormat="1" ht="18" customHeight="1">
      <c r="A5" s="8">
        <v>2</v>
      </c>
      <c r="B5" s="9">
        <v>37959</v>
      </c>
      <c r="C5" s="8">
        <v>23.06</v>
      </c>
      <c r="D5" s="10">
        <v>0.65</v>
      </c>
      <c r="E5" s="8" t="s">
        <v>17</v>
      </c>
      <c r="F5" s="8">
        <f>ROUNDUP(J3*0.003/(1*D5),-2)</f>
        <v>4700</v>
      </c>
      <c r="G5" s="8"/>
      <c r="H5" s="8">
        <f t="shared" ref="H5:H6" si="0">ROUNDUP(F5*C5,0)</f>
        <v>108382</v>
      </c>
      <c r="I5" s="8">
        <f>H5+I4</f>
        <v>214412</v>
      </c>
      <c r="J5" s="8"/>
      <c r="K5" s="8"/>
      <c r="L5" s="8"/>
      <c r="M5" s="26"/>
      <c r="N5" s="8"/>
    </row>
    <row r="6" spans="1:14" s="5" customFormat="1" ht="18" customHeight="1">
      <c r="A6" s="8">
        <v>3</v>
      </c>
      <c r="B6" s="9">
        <v>37965</v>
      </c>
      <c r="C6" s="8">
        <v>23.5</v>
      </c>
      <c r="D6" s="10">
        <v>0.59</v>
      </c>
      <c r="E6" s="8" t="s">
        <v>17</v>
      </c>
      <c r="F6" s="8">
        <f>ROUNDUP(J3*0.003/(1*D6),-2)</f>
        <v>5100</v>
      </c>
      <c r="G6" s="8"/>
      <c r="H6" s="8">
        <f t="shared" si="0"/>
        <v>119850</v>
      </c>
      <c r="I6" s="8">
        <f t="shared" ref="I6:I7" si="1">H6+I5</f>
        <v>334262</v>
      </c>
      <c r="J6" s="8"/>
      <c r="K6" s="8"/>
      <c r="L6" s="8"/>
      <c r="M6" s="26"/>
      <c r="N6" s="8"/>
    </row>
    <row r="7" spans="1:14" s="5" customFormat="1">
      <c r="A7" s="8">
        <v>4</v>
      </c>
      <c r="B7" s="9">
        <v>37977</v>
      </c>
      <c r="C7" s="8">
        <v>22.81</v>
      </c>
      <c r="D7" s="10">
        <v>0.56000000000000005</v>
      </c>
      <c r="E7" s="8" t="s">
        <v>17</v>
      </c>
      <c r="F7" s="8">
        <f>F4*4-F4-F5-F6</f>
        <v>4000</v>
      </c>
      <c r="G7" s="8"/>
      <c r="H7" s="8">
        <f>ROUNDUP(F7*C7,0)</f>
        <v>91240</v>
      </c>
      <c r="I7" s="8">
        <f t="shared" si="1"/>
        <v>425502</v>
      </c>
      <c r="J7" s="8"/>
      <c r="K7" s="8"/>
      <c r="L7" s="8"/>
      <c r="M7" s="26"/>
      <c r="N7" s="8"/>
    </row>
    <row r="8" spans="1:14" s="5" customFormat="1">
      <c r="A8" s="8">
        <v>5</v>
      </c>
      <c r="B8" s="9">
        <v>37979</v>
      </c>
      <c r="C8" s="8">
        <v>24.2</v>
      </c>
      <c r="D8" s="10">
        <v>0.61</v>
      </c>
      <c r="E8" s="8" t="s">
        <v>17</v>
      </c>
      <c r="F8" s="8">
        <v>0</v>
      </c>
      <c r="G8" s="8"/>
      <c r="H8" s="8"/>
      <c r="I8" s="8"/>
      <c r="J8" s="8"/>
      <c r="K8" s="8"/>
      <c r="L8" s="8"/>
      <c r="M8" s="26"/>
      <c r="N8" s="8"/>
    </row>
    <row r="9" spans="1:14" s="5" customFormat="1">
      <c r="A9" s="8">
        <v>6</v>
      </c>
      <c r="B9" s="9">
        <v>38041</v>
      </c>
      <c r="C9" s="8">
        <v>28.26</v>
      </c>
      <c r="D9" s="10"/>
      <c r="E9" s="11" t="s">
        <v>18</v>
      </c>
      <c r="F9" s="8"/>
      <c r="G9" s="8">
        <f>SUM(F4:F8)</f>
        <v>18400</v>
      </c>
      <c r="H9" s="8">
        <f>ROUNDUP(G9*C9,0)</f>
        <v>519984</v>
      </c>
      <c r="I9" s="8"/>
      <c r="J9" s="8">
        <f>J3+K9</f>
        <v>1094482</v>
      </c>
      <c r="K9" s="8">
        <f>H9-I7</f>
        <v>94482</v>
      </c>
      <c r="L9" s="8"/>
      <c r="M9" s="27"/>
      <c r="N9" s="8"/>
    </row>
    <row r="10" spans="1:14" s="5" customFormat="1">
      <c r="A10" s="8">
        <v>7</v>
      </c>
      <c r="B10" s="9">
        <v>38061</v>
      </c>
      <c r="C10" s="8">
        <v>28.6</v>
      </c>
      <c r="D10" s="10">
        <v>0.85</v>
      </c>
      <c r="E10" s="8" t="s">
        <v>17</v>
      </c>
      <c r="F10" s="8">
        <f>ROUNDUP(J9*0.003/(1*D10),-2)</f>
        <v>3900</v>
      </c>
      <c r="G10" s="8"/>
      <c r="H10" s="8">
        <f>ROUNDUP(F10*C10,0)</f>
        <v>111540</v>
      </c>
      <c r="I10" s="8">
        <f>H10</f>
        <v>111540</v>
      </c>
      <c r="J10" s="8"/>
      <c r="K10" s="8"/>
      <c r="L10" s="8"/>
      <c r="M10" s="25">
        <v>1</v>
      </c>
      <c r="N10" s="8"/>
    </row>
    <row r="11" spans="1:14" s="5" customFormat="1">
      <c r="A11" s="8">
        <v>8</v>
      </c>
      <c r="B11" s="9">
        <v>38068</v>
      </c>
      <c r="C11" s="8">
        <v>27.93</v>
      </c>
      <c r="D11" s="10">
        <v>0.8</v>
      </c>
      <c r="E11" s="8" t="s">
        <v>17</v>
      </c>
      <c r="F11" s="8">
        <f>ROUNDUP(J9*0.003/(1*D11),-2)</f>
        <v>4200</v>
      </c>
      <c r="G11" s="8"/>
      <c r="H11" s="8">
        <f t="shared" ref="H11:H12" si="2">ROUNDUP(F11*C11,0)</f>
        <v>117306</v>
      </c>
      <c r="I11" s="8">
        <f>H11+I10</f>
        <v>228846</v>
      </c>
      <c r="J11" s="8"/>
      <c r="K11" s="8"/>
      <c r="L11" s="8"/>
      <c r="M11" s="26"/>
      <c r="N11" s="8"/>
    </row>
    <row r="12" spans="1:14" s="5" customFormat="1">
      <c r="A12" s="8">
        <v>9</v>
      </c>
      <c r="B12" s="9">
        <v>38079</v>
      </c>
      <c r="C12" s="8">
        <v>29.55</v>
      </c>
      <c r="D12" s="10">
        <v>0.69</v>
      </c>
      <c r="E12" s="8" t="s">
        <v>17</v>
      </c>
      <c r="F12" s="8">
        <f>ROUNDUP(J9*0.003/(1*D12),-2)</f>
        <v>4800</v>
      </c>
      <c r="G12" s="8"/>
      <c r="H12" s="8">
        <f t="shared" si="2"/>
        <v>141840</v>
      </c>
      <c r="I12" s="8">
        <f t="shared" ref="I12" si="3">H12+I11</f>
        <v>370686</v>
      </c>
      <c r="J12" s="8"/>
      <c r="K12" s="8"/>
      <c r="L12" s="8"/>
      <c r="M12" s="26"/>
      <c r="N12" s="8"/>
    </row>
    <row r="13" spans="1:14" s="5" customFormat="1">
      <c r="A13" s="8">
        <v>10</v>
      </c>
      <c r="B13" s="9">
        <v>38089</v>
      </c>
      <c r="C13" s="8">
        <v>31.16</v>
      </c>
      <c r="D13" s="10"/>
      <c r="E13" s="11" t="s">
        <v>18</v>
      </c>
      <c r="F13" s="8"/>
      <c r="G13" s="8">
        <f>SUM(F10:F12)</f>
        <v>12900</v>
      </c>
      <c r="H13" s="8">
        <f>ROUNDUP(G13*C13,0)</f>
        <v>401964</v>
      </c>
      <c r="I13" s="8"/>
      <c r="J13" s="8">
        <f>J9+K13</f>
        <v>1125760</v>
      </c>
      <c r="K13" s="8">
        <f>H13-I12</f>
        <v>31278</v>
      </c>
      <c r="L13" s="8"/>
      <c r="M13" s="27"/>
      <c r="N13" s="8"/>
    </row>
    <row r="14" spans="1:14" s="5" customFormat="1">
      <c r="A14" s="8">
        <v>11</v>
      </c>
      <c r="B14" s="9">
        <v>38247</v>
      </c>
      <c r="C14" s="8">
        <v>19.54</v>
      </c>
      <c r="D14" s="10">
        <v>0.51</v>
      </c>
      <c r="E14" s="8" t="s">
        <v>17</v>
      </c>
      <c r="F14" s="8">
        <f>ROUNDUP(J13*0.003/(1*D14),-2)</f>
        <v>6700</v>
      </c>
      <c r="G14" s="8"/>
      <c r="H14" s="8">
        <f>ROUNDUP(F14*C14,0)</f>
        <v>130918</v>
      </c>
      <c r="I14" s="8">
        <f>H14</f>
        <v>130918</v>
      </c>
      <c r="J14" s="8"/>
      <c r="K14" s="8"/>
      <c r="L14" s="8"/>
      <c r="M14" s="25">
        <v>1</v>
      </c>
      <c r="N14" s="8"/>
    </row>
    <row r="15" spans="1:14" s="5" customFormat="1">
      <c r="A15" s="8">
        <v>12</v>
      </c>
      <c r="B15" s="9">
        <v>38250</v>
      </c>
      <c r="C15" s="8">
        <v>20.59</v>
      </c>
      <c r="D15" s="10">
        <v>0.54</v>
      </c>
      <c r="E15" s="8" t="s">
        <v>17</v>
      </c>
      <c r="F15" s="8">
        <f>ROUNDUP(J13*0.003/(1*D15),-2)</f>
        <v>6300</v>
      </c>
      <c r="G15" s="8"/>
      <c r="H15" s="8">
        <f t="shared" ref="H15" si="4">ROUNDUP(F15*C15,0)</f>
        <v>129717</v>
      </c>
      <c r="I15" s="8">
        <f>H15+I14</f>
        <v>260635</v>
      </c>
      <c r="J15" s="8"/>
      <c r="K15" s="8"/>
      <c r="L15" s="8"/>
      <c r="M15" s="26"/>
      <c r="N15" s="8"/>
    </row>
    <row r="16" spans="1:14" s="5" customFormat="1">
      <c r="A16" s="8">
        <v>13</v>
      </c>
      <c r="B16" s="9">
        <v>38260</v>
      </c>
      <c r="C16" s="8">
        <v>20.98</v>
      </c>
      <c r="D16" s="10"/>
      <c r="E16" s="11" t="s">
        <v>18</v>
      </c>
      <c r="F16" s="8"/>
      <c r="G16" s="8">
        <f>SUM(F14:F15)</f>
        <v>13000</v>
      </c>
      <c r="H16" s="8">
        <f>ROUNDUP(G16*C16,0)</f>
        <v>272740</v>
      </c>
      <c r="I16" s="8"/>
      <c r="J16" s="8">
        <f>J13+K16</f>
        <v>1137865</v>
      </c>
      <c r="K16" s="8">
        <f>H16-I15</f>
        <v>12105</v>
      </c>
      <c r="L16" s="8"/>
      <c r="M16" s="27"/>
      <c r="N16" s="8"/>
    </row>
    <row r="17" spans="1:14" s="5" customFormat="1">
      <c r="A17" s="8">
        <v>14</v>
      </c>
      <c r="B17" s="9">
        <v>38310</v>
      </c>
      <c r="C17" s="8">
        <v>19.149999999999999</v>
      </c>
      <c r="D17" s="10">
        <v>0.67</v>
      </c>
      <c r="E17" s="8" t="s">
        <v>17</v>
      </c>
      <c r="F17" s="8">
        <f>ROUNDUP(J16*0.003/(1*D17),-2)</f>
        <v>5100</v>
      </c>
      <c r="G17" s="8"/>
      <c r="H17" s="8">
        <f>ROUNDUP(F17*C17,0)</f>
        <v>97665</v>
      </c>
      <c r="I17" s="8">
        <f>H17</f>
        <v>97665</v>
      </c>
      <c r="J17" s="8"/>
      <c r="K17" s="8"/>
      <c r="L17" s="8"/>
      <c r="M17" s="8"/>
      <c r="N17" s="25">
        <v>1</v>
      </c>
    </row>
    <row r="18" spans="1:14" s="5" customFormat="1">
      <c r="A18" s="8">
        <v>15</v>
      </c>
      <c r="B18" s="9">
        <v>38320</v>
      </c>
      <c r="C18" s="8">
        <v>18.73</v>
      </c>
      <c r="D18" s="10"/>
      <c r="E18" s="11" t="s">
        <v>18</v>
      </c>
      <c r="F18" s="8"/>
      <c r="G18" s="8">
        <f>F17</f>
        <v>5100</v>
      </c>
      <c r="H18" s="8">
        <f>ROUNDUP(G18*C18,0)</f>
        <v>95523</v>
      </c>
      <c r="I18" s="8"/>
      <c r="J18" s="8">
        <f>J16+L18</f>
        <v>1135723</v>
      </c>
      <c r="K18" s="8"/>
      <c r="L18" s="8">
        <f>H18-I17</f>
        <v>-2142</v>
      </c>
      <c r="M18" s="8"/>
      <c r="N18" s="27"/>
    </row>
    <row r="19" spans="1:14" s="5" customFormat="1">
      <c r="A19" s="8">
        <v>16</v>
      </c>
      <c r="B19" s="9">
        <v>38399</v>
      </c>
      <c r="C19" s="8">
        <v>17.95</v>
      </c>
      <c r="D19" s="10">
        <v>0.67</v>
      </c>
      <c r="E19" s="8" t="s">
        <v>17</v>
      </c>
      <c r="F19" s="8">
        <f>ROUNDUP(J18*0.003/(1*D19),-2)</f>
        <v>5100</v>
      </c>
      <c r="G19" s="8"/>
      <c r="H19" s="8">
        <f>ROUNDUP(F19*C19,0)</f>
        <v>91545</v>
      </c>
      <c r="I19" s="8">
        <f>H19</f>
        <v>91545</v>
      </c>
      <c r="J19" s="8"/>
      <c r="K19" s="8"/>
      <c r="L19" s="8"/>
      <c r="M19" s="25">
        <v>1</v>
      </c>
      <c r="N19" s="8"/>
    </row>
    <row r="20" spans="1:14" s="5" customFormat="1">
      <c r="A20" s="8">
        <v>17</v>
      </c>
      <c r="B20" s="9">
        <v>38405</v>
      </c>
      <c r="C20" s="8">
        <v>18.45</v>
      </c>
      <c r="D20" s="10">
        <v>0.64</v>
      </c>
      <c r="E20" s="8" t="s">
        <v>17</v>
      </c>
      <c r="F20" s="8">
        <f>ROUNDUP(J18*0.003/(1*D20),-2)</f>
        <v>5400</v>
      </c>
      <c r="G20" s="8"/>
      <c r="H20" s="8">
        <f t="shared" ref="H20" si="5">ROUNDUP(F20*C20,0)</f>
        <v>99630</v>
      </c>
      <c r="I20" s="8">
        <f>H20+I19</f>
        <v>191175</v>
      </c>
      <c r="J20" s="8"/>
      <c r="K20" s="8"/>
      <c r="L20" s="8"/>
      <c r="M20" s="26"/>
      <c r="N20" s="8"/>
    </row>
    <row r="21" spans="1:14" s="5" customFormat="1">
      <c r="A21" s="8">
        <v>18</v>
      </c>
      <c r="B21" s="9">
        <v>38425</v>
      </c>
      <c r="C21" s="8">
        <v>20</v>
      </c>
      <c r="D21" s="10"/>
      <c r="E21" s="11" t="s">
        <v>18</v>
      </c>
      <c r="F21" s="8"/>
      <c r="G21" s="8">
        <f>SUM(F19:F20)</f>
        <v>10500</v>
      </c>
      <c r="H21" s="8">
        <f>ROUNDUP(G21*C21,0)</f>
        <v>210000</v>
      </c>
      <c r="I21" s="8"/>
      <c r="J21" s="8">
        <f>J18+K21</f>
        <v>1154548</v>
      </c>
      <c r="K21" s="8">
        <f>H21-I20</f>
        <v>18825</v>
      </c>
      <c r="L21" s="8"/>
      <c r="M21" s="27"/>
      <c r="N21" s="8"/>
    </row>
    <row r="22" spans="1:14" s="5" customFormat="1">
      <c r="A22" s="8">
        <v>19</v>
      </c>
      <c r="B22" s="9">
        <v>38512</v>
      </c>
      <c r="C22" s="11">
        <v>21.65</v>
      </c>
      <c r="D22" s="10">
        <v>0.88</v>
      </c>
      <c r="E22" s="8" t="s">
        <v>17</v>
      </c>
      <c r="F22" s="8">
        <f>ROUNDUP(J21*0.003/(1*D22),-2)</f>
        <v>4000</v>
      </c>
      <c r="G22" s="8"/>
      <c r="H22" s="8">
        <f>ROUNDUP(F22*C22,0)</f>
        <v>86600</v>
      </c>
      <c r="I22" s="8">
        <f>H22</f>
        <v>86600</v>
      </c>
      <c r="J22" s="8"/>
      <c r="K22" s="8"/>
      <c r="L22" s="8"/>
      <c r="M22" s="25">
        <v>1</v>
      </c>
      <c r="N22" s="8"/>
    </row>
    <row r="23" spans="1:14" s="5" customFormat="1">
      <c r="A23" s="8">
        <v>20</v>
      </c>
      <c r="B23" s="9">
        <v>38518</v>
      </c>
      <c r="C23" s="8">
        <v>23.82</v>
      </c>
      <c r="D23" s="10"/>
      <c r="E23" s="11" t="s">
        <v>18</v>
      </c>
      <c r="F23" s="8"/>
      <c r="G23" s="8">
        <f>F22</f>
        <v>4000</v>
      </c>
      <c r="H23" s="8">
        <f>ROUNDUP(G23*C23,0)</f>
        <v>95280</v>
      </c>
      <c r="I23" s="8"/>
      <c r="J23" s="8">
        <f>J21+K23</f>
        <v>1163228</v>
      </c>
      <c r="K23" s="8">
        <f>H23-I22</f>
        <v>8680</v>
      </c>
      <c r="L23" s="8"/>
      <c r="M23" s="27"/>
      <c r="N23" s="8"/>
    </row>
    <row r="24" spans="1:14" s="5" customFormat="1">
      <c r="A24" s="8">
        <v>21</v>
      </c>
      <c r="B24" s="9">
        <v>38566</v>
      </c>
      <c r="C24" s="8">
        <v>7.65</v>
      </c>
      <c r="D24" s="10">
        <v>0.66</v>
      </c>
      <c r="E24" s="8" t="s">
        <v>17</v>
      </c>
      <c r="F24" s="8">
        <f>ROUNDUP(J23*0.003/(1*D24),-2)</f>
        <v>5300</v>
      </c>
      <c r="G24" s="8"/>
      <c r="H24" s="8">
        <f>ROUNDUP(F24*C24,0)</f>
        <v>40545</v>
      </c>
      <c r="I24" s="8">
        <f>H24</f>
        <v>40545</v>
      </c>
      <c r="J24" s="8"/>
      <c r="K24" s="8"/>
      <c r="L24" s="8"/>
      <c r="M24" s="8"/>
      <c r="N24" s="25">
        <v>1</v>
      </c>
    </row>
    <row r="25" spans="1:14" s="5" customFormat="1">
      <c r="A25" s="8">
        <v>22</v>
      </c>
      <c r="B25" s="9">
        <v>38569</v>
      </c>
      <c r="C25" s="8">
        <v>7.99</v>
      </c>
      <c r="D25" s="10">
        <v>0.36</v>
      </c>
      <c r="E25" s="8" t="s">
        <v>17</v>
      </c>
      <c r="F25" s="8">
        <f>ROUNDUP(J23*0.003/(1*D25),-2)</f>
        <v>9700</v>
      </c>
      <c r="G25" s="8"/>
      <c r="H25" s="8">
        <f t="shared" ref="H25:H28" si="6">ROUNDUP(F25*C25,0)</f>
        <v>77503</v>
      </c>
      <c r="I25" s="8">
        <f>H25+I24</f>
        <v>118048</v>
      </c>
      <c r="J25" s="8"/>
      <c r="K25" s="8"/>
      <c r="L25" s="8"/>
      <c r="M25" s="8"/>
      <c r="N25" s="26"/>
    </row>
    <row r="26" spans="1:14" s="5" customFormat="1">
      <c r="A26" s="8">
        <v>23</v>
      </c>
      <c r="B26" s="9">
        <v>38572</v>
      </c>
      <c r="C26" s="8">
        <v>7.91</v>
      </c>
      <c r="D26" s="10">
        <v>0.35</v>
      </c>
      <c r="E26" s="8" t="s">
        <v>17</v>
      </c>
      <c r="F26" s="8">
        <f>ROUNDUP(J23*0.003/(1*D26),-2)</f>
        <v>10000</v>
      </c>
      <c r="G26" s="8"/>
      <c r="H26" s="8">
        <f t="shared" si="6"/>
        <v>79100</v>
      </c>
      <c r="I26" s="8">
        <f t="shared" ref="I26:I28" si="7">H26+I25</f>
        <v>197148</v>
      </c>
      <c r="J26" s="8"/>
      <c r="K26" s="8"/>
      <c r="L26" s="8"/>
      <c r="M26" s="8"/>
      <c r="N26" s="26"/>
    </row>
    <row r="27" spans="1:14" s="5" customFormat="1">
      <c r="A27" s="8">
        <v>24</v>
      </c>
      <c r="B27" s="9">
        <v>38573</v>
      </c>
      <c r="C27" s="8">
        <v>7.77</v>
      </c>
      <c r="D27" s="10">
        <v>0.33</v>
      </c>
      <c r="E27" s="8" t="s">
        <v>17</v>
      </c>
      <c r="F27" s="8">
        <f>F24*4-F25-F26</f>
        <v>1500</v>
      </c>
      <c r="G27" s="8"/>
      <c r="H27" s="8">
        <f t="shared" si="6"/>
        <v>11655</v>
      </c>
      <c r="I27" s="8">
        <f t="shared" si="7"/>
        <v>208803</v>
      </c>
      <c r="J27" s="8"/>
      <c r="K27" s="8"/>
      <c r="L27" s="8"/>
      <c r="M27" s="8"/>
      <c r="N27" s="26"/>
    </row>
    <row r="28" spans="1:14" s="5" customFormat="1">
      <c r="A28" s="8">
        <v>25</v>
      </c>
      <c r="B28" s="9">
        <v>38574</v>
      </c>
      <c r="C28" s="8">
        <v>7.9</v>
      </c>
      <c r="D28" s="10">
        <v>0.33</v>
      </c>
      <c r="E28" s="8" t="s">
        <v>17</v>
      </c>
      <c r="F28" s="8">
        <v>0</v>
      </c>
      <c r="G28" s="8"/>
      <c r="H28" s="8">
        <f t="shared" si="6"/>
        <v>0</v>
      </c>
      <c r="I28" s="8">
        <f t="shared" si="7"/>
        <v>208803</v>
      </c>
      <c r="J28" s="8"/>
      <c r="K28" s="8"/>
      <c r="L28" s="8"/>
      <c r="M28" s="8"/>
      <c r="N28" s="26"/>
    </row>
    <row r="29" spans="1:14" s="5" customFormat="1">
      <c r="A29" s="8">
        <v>26</v>
      </c>
      <c r="B29" s="9">
        <v>38617</v>
      </c>
      <c r="C29" s="8">
        <v>6.68</v>
      </c>
      <c r="D29" s="10"/>
      <c r="E29" s="11" t="s">
        <v>18</v>
      </c>
      <c r="F29" s="8"/>
      <c r="G29" s="8">
        <f>SUM(F24:F28)</f>
        <v>26500</v>
      </c>
      <c r="H29" s="8">
        <f>ROUNDUP(G29*C29,0)</f>
        <v>177020</v>
      </c>
      <c r="I29" s="8"/>
      <c r="J29" s="8">
        <f>J23+L29</f>
        <v>1131445</v>
      </c>
      <c r="K29" s="8"/>
      <c r="L29" s="8">
        <f>H29-I28</f>
        <v>-31783</v>
      </c>
      <c r="M29" s="8"/>
      <c r="N29" s="27"/>
    </row>
    <row r="30" spans="1:14" s="5" customFormat="1">
      <c r="A30" s="8">
        <v>27</v>
      </c>
      <c r="B30" s="9">
        <v>38700</v>
      </c>
      <c r="C30" s="8">
        <v>6.36</v>
      </c>
      <c r="D30" s="10">
        <v>0.18</v>
      </c>
      <c r="E30" s="8" t="s">
        <v>17</v>
      </c>
      <c r="F30" s="8">
        <f>ROUNDUP(J29*0.003/(1*D30),-2)</f>
        <v>18900</v>
      </c>
      <c r="G30" s="8"/>
      <c r="H30" s="8">
        <f>ROUNDUP(F30*C30,0)</f>
        <v>120204</v>
      </c>
      <c r="I30" s="8">
        <f>H30</f>
        <v>120204</v>
      </c>
      <c r="J30" s="8"/>
      <c r="K30" s="8"/>
      <c r="L30" s="8"/>
      <c r="M30" s="8"/>
      <c r="N30" s="25">
        <v>1</v>
      </c>
    </row>
    <row r="31" spans="1:14" s="5" customFormat="1">
      <c r="A31" s="8">
        <v>28</v>
      </c>
      <c r="B31" s="9">
        <v>38706</v>
      </c>
      <c r="C31" s="8">
        <v>6.63</v>
      </c>
      <c r="D31" s="10">
        <v>0.18</v>
      </c>
      <c r="E31" s="8" t="s">
        <v>17</v>
      </c>
      <c r="F31" s="8">
        <f>ROUNDUP(J29*0.003/(1*D31),-2)</f>
        <v>18900</v>
      </c>
      <c r="G31" s="8"/>
      <c r="H31" s="8">
        <f t="shared" ref="H31:H33" si="8">ROUNDUP(F31*C31,0)</f>
        <v>125307</v>
      </c>
      <c r="I31" s="8">
        <f>H31+I30</f>
        <v>245511</v>
      </c>
      <c r="J31" s="8"/>
      <c r="K31" s="8"/>
      <c r="L31" s="8"/>
      <c r="M31" s="8"/>
      <c r="N31" s="26"/>
    </row>
    <row r="32" spans="1:14" s="5" customFormat="1">
      <c r="A32" s="8">
        <v>29</v>
      </c>
      <c r="B32" s="9">
        <v>38709</v>
      </c>
      <c r="C32" s="8">
        <v>6.67</v>
      </c>
      <c r="D32" s="10">
        <v>0.2</v>
      </c>
      <c r="E32" s="8" t="s">
        <v>17</v>
      </c>
      <c r="F32" s="8">
        <f>ROUNDUP(J29*0.003/(1*D32),-2)</f>
        <v>17000</v>
      </c>
      <c r="G32" s="8"/>
      <c r="H32" s="8">
        <f t="shared" si="8"/>
        <v>113390</v>
      </c>
      <c r="I32" s="8">
        <f t="shared" ref="I32:I33" si="9">H32+I31</f>
        <v>358901</v>
      </c>
      <c r="J32" s="8"/>
      <c r="K32" s="8"/>
      <c r="L32" s="8"/>
      <c r="M32" s="8"/>
      <c r="N32" s="26"/>
    </row>
    <row r="33" spans="1:14" s="5" customFormat="1">
      <c r="A33" s="8">
        <v>30</v>
      </c>
      <c r="B33" s="9">
        <v>38712</v>
      </c>
      <c r="C33" s="8">
        <v>6.8</v>
      </c>
      <c r="D33" s="10">
        <v>0.19</v>
      </c>
      <c r="E33" s="8" t="s">
        <v>17</v>
      </c>
      <c r="F33" s="8">
        <f>ROUNDUP(J29*0.003/(1*D33),-2)</f>
        <v>17900</v>
      </c>
      <c r="G33" s="8"/>
      <c r="H33" s="8">
        <f t="shared" si="8"/>
        <v>121720</v>
      </c>
      <c r="I33" s="8">
        <f t="shared" si="9"/>
        <v>480621</v>
      </c>
      <c r="J33" s="8"/>
      <c r="K33" s="8"/>
      <c r="L33" s="8"/>
      <c r="M33" s="8"/>
      <c r="N33" s="26"/>
    </row>
    <row r="34" spans="1:14" s="5" customFormat="1">
      <c r="A34" s="8">
        <v>31</v>
      </c>
      <c r="B34" s="9">
        <v>38769</v>
      </c>
      <c r="C34" s="8">
        <v>6.24</v>
      </c>
      <c r="D34" s="10"/>
      <c r="E34" s="11" t="s">
        <v>18</v>
      </c>
      <c r="F34" s="8"/>
      <c r="G34" s="8">
        <f>SUM(F30:F33)</f>
        <v>72700</v>
      </c>
      <c r="H34" s="8">
        <f>ROUNDUP(G34*C34,0)</f>
        <v>453648</v>
      </c>
      <c r="I34" s="8"/>
      <c r="J34" s="8">
        <f>J29+L34</f>
        <v>1104472</v>
      </c>
      <c r="K34" s="8"/>
      <c r="L34" s="8">
        <f>H34-I33</f>
        <v>-26973</v>
      </c>
      <c r="M34" s="8"/>
      <c r="N34" s="27"/>
    </row>
    <row r="35" spans="1:14" s="5" customFormat="1">
      <c r="A35" s="8">
        <v>32</v>
      </c>
      <c r="B35" s="9">
        <v>38777</v>
      </c>
      <c r="C35" s="8">
        <v>6.11</v>
      </c>
      <c r="D35" s="10">
        <v>0.17</v>
      </c>
      <c r="E35" s="8" t="s">
        <v>17</v>
      </c>
      <c r="F35" s="8">
        <f>ROUNDUP(J34*0.003/(1*D35),-2)</f>
        <v>19500</v>
      </c>
      <c r="G35" s="8"/>
      <c r="H35" s="8">
        <f>ROUNDUP(F35*C35,0)</f>
        <v>119145</v>
      </c>
      <c r="I35" s="8">
        <f>H35</f>
        <v>119145</v>
      </c>
      <c r="J35" s="8"/>
      <c r="K35" s="8"/>
      <c r="L35" s="8"/>
      <c r="M35" s="8"/>
      <c r="N35" s="25">
        <v>1</v>
      </c>
    </row>
    <row r="36" spans="1:14" s="5" customFormat="1">
      <c r="A36" s="8">
        <v>33</v>
      </c>
      <c r="B36" s="9">
        <v>38783</v>
      </c>
      <c r="C36" s="8">
        <v>5.77</v>
      </c>
      <c r="D36" s="10"/>
      <c r="E36" s="11" t="s">
        <v>18</v>
      </c>
      <c r="F36" s="8"/>
      <c r="G36" s="8">
        <f>F35</f>
        <v>19500</v>
      </c>
      <c r="H36" s="8">
        <f>ROUNDUP(G36*C36,0)</f>
        <v>112515</v>
      </c>
      <c r="I36" s="8"/>
      <c r="J36" s="8">
        <f>J34+L36</f>
        <v>1097842</v>
      </c>
      <c r="K36" s="8"/>
      <c r="L36" s="8">
        <f>H36-I35</f>
        <v>-6630</v>
      </c>
      <c r="M36" s="8"/>
      <c r="N36" s="27"/>
    </row>
    <row r="37" spans="1:14" s="5" customFormat="1">
      <c r="A37" s="8">
        <v>34</v>
      </c>
      <c r="B37" s="9">
        <v>38810</v>
      </c>
      <c r="C37" s="8">
        <v>7.73</v>
      </c>
      <c r="D37" s="10">
        <v>0.28000000000000003</v>
      </c>
      <c r="E37" s="8" t="s">
        <v>17</v>
      </c>
      <c r="F37" s="8">
        <f>ROUNDUP(J36*0.003/(1*D37),-2)</f>
        <v>11800</v>
      </c>
      <c r="G37" s="8"/>
      <c r="H37" s="8">
        <f>ROUNDUP(F37*C37,0)</f>
        <v>91214</v>
      </c>
      <c r="I37" s="8">
        <f>H37</f>
        <v>91214</v>
      </c>
      <c r="J37" s="8"/>
      <c r="K37" s="8"/>
      <c r="L37" s="8"/>
      <c r="M37" s="25">
        <v>1</v>
      </c>
      <c r="N37" s="8"/>
    </row>
    <row r="38" spans="1:14" s="5" customFormat="1">
      <c r="A38" s="8">
        <v>35</v>
      </c>
      <c r="B38" s="9">
        <v>38811</v>
      </c>
      <c r="C38" s="8">
        <v>8.4600000000000009</v>
      </c>
      <c r="D38" s="10">
        <v>0.31</v>
      </c>
      <c r="E38" s="8" t="s">
        <v>17</v>
      </c>
      <c r="F38" s="8">
        <f>ROUNDUP(J36*0.003/(1*D38),-2)</f>
        <v>10700</v>
      </c>
      <c r="G38" s="8"/>
      <c r="H38" s="8">
        <f t="shared" ref="H38:H40" si="10">ROUNDUP(F38*C38,0)</f>
        <v>90522</v>
      </c>
      <c r="I38" s="8">
        <f>H38+I37</f>
        <v>181736</v>
      </c>
      <c r="J38" s="8"/>
      <c r="K38" s="8"/>
      <c r="L38" s="8"/>
      <c r="M38" s="26"/>
      <c r="N38" s="8"/>
    </row>
    <row r="39" spans="1:14" s="5" customFormat="1">
      <c r="A39" s="8">
        <v>36</v>
      </c>
      <c r="B39" s="9">
        <v>38812</v>
      </c>
      <c r="C39" s="8">
        <v>8.39</v>
      </c>
      <c r="D39" s="10">
        <v>0.32</v>
      </c>
      <c r="E39" s="8" t="s">
        <v>17</v>
      </c>
      <c r="F39" s="8">
        <f>ROUNDUP(J36*0.003/(1*D39),-2)</f>
        <v>10300</v>
      </c>
      <c r="G39" s="8"/>
      <c r="H39" s="8">
        <f t="shared" si="10"/>
        <v>86417</v>
      </c>
      <c r="I39" s="8">
        <f t="shared" ref="I39:I40" si="11">H39+I38</f>
        <v>268153</v>
      </c>
      <c r="J39" s="8"/>
      <c r="K39" s="8"/>
      <c r="L39" s="8"/>
      <c r="M39" s="26"/>
      <c r="N39" s="8"/>
    </row>
    <row r="40" spans="1:14" s="5" customFormat="1">
      <c r="A40" s="8">
        <v>37</v>
      </c>
      <c r="B40" s="9">
        <v>38817</v>
      </c>
      <c r="C40" s="8">
        <v>9</v>
      </c>
      <c r="D40" s="10">
        <v>0.38</v>
      </c>
      <c r="E40" s="8" t="s">
        <v>17</v>
      </c>
      <c r="F40" s="8">
        <f>ROUNDUP(J36*0.003/(1*D40),-2)</f>
        <v>8700</v>
      </c>
      <c r="G40" s="8"/>
      <c r="H40" s="8">
        <f t="shared" si="10"/>
        <v>78300</v>
      </c>
      <c r="I40" s="8">
        <f t="shared" si="11"/>
        <v>346453</v>
      </c>
      <c r="J40" s="8"/>
      <c r="K40" s="8"/>
      <c r="L40" s="8"/>
      <c r="M40" s="26"/>
      <c r="N40" s="8"/>
    </row>
    <row r="41" spans="1:14" s="5" customFormat="1">
      <c r="A41" s="8">
        <v>38</v>
      </c>
      <c r="B41" s="9">
        <v>38876</v>
      </c>
      <c r="C41" s="8">
        <v>10.89</v>
      </c>
      <c r="D41" s="10"/>
      <c r="E41" s="11" t="s">
        <v>18</v>
      </c>
      <c r="F41" s="8"/>
      <c r="G41" s="8">
        <f>SUM(F37:F40)</f>
        <v>41500</v>
      </c>
      <c r="H41" s="8">
        <f>ROUNDUP(G41*C41,0)</f>
        <v>451935</v>
      </c>
      <c r="I41" s="8"/>
      <c r="J41" s="8">
        <f>J36+K41</f>
        <v>1203324</v>
      </c>
      <c r="K41" s="8">
        <f>H41-I40</f>
        <v>105482</v>
      </c>
      <c r="L41" s="8"/>
      <c r="M41" s="27"/>
      <c r="N41" s="8"/>
    </row>
    <row r="42" spans="1:14" s="5" customFormat="1">
      <c r="A42" s="8">
        <v>39</v>
      </c>
      <c r="B42" s="9">
        <v>38901</v>
      </c>
      <c r="C42" s="8">
        <v>14.67</v>
      </c>
      <c r="D42" s="10">
        <v>0.84</v>
      </c>
      <c r="E42" s="8" t="s">
        <v>17</v>
      </c>
      <c r="F42" s="8">
        <f>ROUNDUP(J41*0.003/(1*D42),-2)</f>
        <v>4300</v>
      </c>
      <c r="G42" s="8"/>
      <c r="H42" s="8">
        <f>ROUNDUP(F42*C42,0)</f>
        <v>63081</v>
      </c>
      <c r="I42" s="8">
        <f>H42</f>
        <v>63081</v>
      </c>
      <c r="J42" s="8"/>
      <c r="K42" s="8"/>
      <c r="L42" s="8"/>
      <c r="M42" s="8"/>
      <c r="N42" s="25">
        <v>1</v>
      </c>
    </row>
    <row r="43" spans="1:14" s="5" customFormat="1">
      <c r="A43" s="8">
        <v>40</v>
      </c>
      <c r="B43" s="9">
        <v>38903</v>
      </c>
      <c r="C43" s="8">
        <v>14.64</v>
      </c>
      <c r="D43" s="10">
        <v>0.84</v>
      </c>
      <c r="E43" s="8" t="s">
        <v>17</v>
      </c>
      <c r="F43" s="8">
        <f>ROUNDUP(J41*0.003/(1*D43),-2)</f>
        <v>4300</v>
      </c>
      <c r="G43" s="8"/>
      <c r="H43" s="8">
        <f t="shared" ref="H43:H44" si="12">ROUNDUP(F43*C43,0)</f>
        <v>62952</v>
      </c>
      <c r="I43" s="8">
        <f>H43+I42</f>
        <v>126033</v>
      </c>
      <c r="J43" s="8"/>
      <c r="K43" s="8"/>
      <c r="L43" s="8"/>
      <c r="M43" s="8"/>
      <c r="N43" s="26"/>
    </row>
    <row r="44" spans="1:14" s="5" customFormat="1">
      <c r="A44" s="8">
        <v>41</v>
      </c>
      <c r="B44" s="9">
        <v>38904</v>
      </c>
      <c r="C44" s="8">
        <v>15.13</v>
      </c>
      <c r="D44" s="10">
        <v>0.82</v>
      </c>
      <c r="E44" s="8" t="s">
        <v>17</v>
      </c>
      <c r="F44" s="8">
        <f>ROUNDUP(J41*0.003/(1*D44),-2)</f>
        <v>4500</v>
      </c>
      <c r="G44" s="8"/>
      <c r="H44" s="8">
        <f t="shared" si="12"/>
        <v>68085</v>
      </c>
      <c r="I44" s="8">
        <f t="shared" ref="I44" si="13">H44+I43</f>
        <v>194118</v>
      </c>
      <c r="J44" s="8"/>
      <c r="K44" s="8"/>
      <c r="L44" s="8"/>
      <c r="M44" s="8"/>
      <c r="N44" s="26"/>
    </row>
    <row r="45" spans="1:14" s="5" customFormat="1">
      <c r="A45" s="8">
        <v>42</v>
      </c>
      <c r="B45" s="9">
        <v>38911</v>
      </c>
      <c r="C45" s="8">
        <v>13.53</v>
      </c>
      <c r="D45" s="10"/>
      <c r="E45" s="11" t="s">
        <v>18</v>
      </c>
      <c r="F45" s="8"/>
      <c r="G45" s="8">
        <f>SUM(F42:F44)</f>
        <v>13100</v>
      </c>
      <c r="H45" s="8">
        <f>ROUNDUP(G45*C45,0)</f>
        <v>177243</v>
      </c>
      <c r="I45" s="8"/>
      <c r="J45" s="8">
        <f>J41+L45</f>
        <v>1186449</v>
      </c>
      <c r="K45" s="8"/>
      <c r="L45" s="8">
        <f>H45-I44</f>
        <v>-16875</v>
      </c>
      <c r="M45" s="8"/>
      <c r="N45" s="27"/>
    </row>
    <row r="46" spans="1:14" s="5" customFormat="1">
      <c r="A46" s="8">
        <v>43</v>
      </c>
      <c r="B46" s="9">
        <v>38966</v>
      </c>
      <c r="C46" s="8">
        <v>12.97</v>
      </c>
      <c r="D46" s="10">
        <v>0.54</v>
      </c>
      <c r="E46" s="8" t="s">
        <v>17</v>
      </c>
      <c r="F46" s="8">
        <f>ROUNDUP(J45*0.003/(1*D46),-2)</f>
        <v>6600</v>
      </c>
      <c r="G46" s="8"/>
      <c r="H46" s="8">
        <f>ROUNDUP(F46*C46,0)</f>
        <v>85602</v>
      </c>
      <c r="I46" s="8">
        <f>H46</f>
        <v>85602</v>
      </c>
      <c r="J46" s="8"/>
      <c r="K46" s="8"/>
      <c r="L46" s="8"/>
      <c r="M46" s="25">
        <v>1</v>
      </c>
      <c r="N46" s="8"/>
    </row>
    <row r="47" spans="1:14" s="5" customFormat="1">
      <c r="A47" s="8">
        <v>44</v>
      </c>
      <c r="B47" s="9">
        <v>38972</v>
      </c>
      <c r="C47" s="8">
        <v>13.33</v>
      </c>
      <c r="D47" s="10">
        <v>0.53</v>
      </c>
      <c r="E47" s="8" t="s">
        <v>17</v>
      </c>
      <c r="F47" s="8">
        <f>ROUNDUP(J45*0.003/(1*D47),-2)</f>
        <v>6800</v>
      </c>
      <c r="G47" s="8"/>
      <c r="H47" s="8">
        <f t="shared" ref="H47:H49" si="14">ROUNDUP(F47*C47,0)</f>
        <v>90644</v>
      </c>
      <c r="I47" s="8">
        <f>H47+I46</f>
        <v>176246</v>
      </c>
      <c r="J47" s="8"/>
      <c r="K47" s="8"/>
      <c r="L47" s="8"/>
      <c r="M47" s="26"/>
      <c r="N47" s="8"/>
    </row>
    <row r="48" spans="1:14" s="5" customFormat="1">
      <c r="A48" s="8">
        <v>45</v>
      </c>
      <c r="B48" s="9">
        <v>38975</v>
      </c>
      <c r="C48" s="8">
        <v>12.9</v>
      </c>
      <c r="D48" s="10">
        <v>0.51</v>
      </c>
      <c r="E48" s="8" t="s">
        <v>17</v>
      </c>
      <c r="F48" s="8">
        <f>ROUNDUP(J45*0.003/(1*D48),-2)</f>
        <v>7000</v>
      </c>
      <c r="G48" s="8"/>
      <c r="H48" s="8">
        <f t="shared" si="14"/>
        <v>90300</v>
      </c>
      <c r="I48" s="8">
        <f t="shared" ref="I48:I49" si="15">H48+I47</f>
        <v>266546</v>
      </c>
      <c r="J48" s="8"/>
      <c r="K48" s="8"/>
      <c r="L48" s="8"/>
      <c r="M48" s="26"/>
      <c r="N48" s="8"/>
    </row>
    <row r="49" spans="1:14" s="5" customFormat="1">
      <c r="A49" s="8">
        <v>46</v>
      </c>
      <c r="B49" s="9">
        <v>38978</v>
      </c>
      <c r="C49" s="8">
        <v>13.06</v>
      </c>
      <c r="D49" s="10">
        <v>0.51</v>
      </c>
      <c r="E49" s="8" t="s">
        <v>17</v>
      </c>
      <c r="F49" s="8">
        <v>61000</v>
      </c>
      <c r="G49" s="8"/>
      <c r="H49" s="8">
        <f t="shared" si="14"/>
        <v>796660</v>
      </c>
      <c r="I49" s="8">
        <f t="shared" si="15"/>
        <v>1063206</v>
      </c>
      <c r="J49" s="8"/>
      <c r="K49" s="8"/>
      <c r="L49" s="8"/>
      <c r="M49" s="26"/>
      <c r="N49" s="8"/>
    </row>
    <row r="50" spans="1:14" s="5" customFormat="1">
      <c r="A50" s="8">
        <v>47</v>
      </c>
      <c r="B50" s="9">
        <v>38989</v>
      </c>
      <c r="C50" s="8">
        <v>16.3</v>
      </c>
      <c r="D50" s="10">
        <v>0.57999999999999996</v>
      </c>
      <c r="E50" s="8" t="s">
        <v>17</v>
      </c>
      <c r="F50" s="8">
        <v>0</v>
      </c>
      <c r="G50" s="8"/>
      <c r="H50" s="8"/>
      <c r="I50" s="8"/>
      <c r="J50" s="8"/>
      <c r="K50" s="8"/>
      <c r="L50" s="8"/>
      <c r="M50" s="26"/>
      <c r="N50" s="8"/>
    </row>
    <row r="51" spans="1:14" s="5" customFormat="1">
      <c r="A51" s="8">
        <v>48</v>
      </c>
      <c r="B51" s="9">
        <v>39013</v>
      </c>
      <c r="C51" s="8">
        <v>17.059999999999999</v>
      </c>
      <c r="D51" s="10"/>
      <c r="E51" s="11" t="s">
        <v>18</v>
      </c>
      <c r="F51" s="8"/>
      <c r="G51" s="8">
        <f>SUM(F46:F50)</f>
        <v>81400</v>
      </c>
      <c r="H51" s="8">
        <f>ROUNDUP(G51*C51,0)</f>
        <v>1388684</v>
      </c>
      <c r="I51" s="8"/>
      <c r="J51" s="8">
        <f>J45+K51</f>
        <v>1511927</v>
      </c>
      <c r="K51" s="8">
        <f>H51-I49</f>
        <v>325478</v>
      </c>
      <c r="L51" s="8"/>
      <c r="M51" s="27"/>
      <c r="N51" s="8"/>
    </row>
    <row r="52" spans="1:14" s="5" customFormat="1">
      <c r="A52" s="8">
        <v>49</v>
      </c>
      <c r="B52" s="9">
        <v>39014</v>
      </c>
      <c r="C52" s="8">
        <v>17.72</v>
      </c>
      <c r="D52" s="10">
        <v>0.79</v>
      </c>
      <c r="E52" s="8" t="s">
        <v>17</v>
      </c>
      <c r="F52" s="8">
        <f>ROUNDUP(J51*0.003/(1*D52),-2)</f>
        <v>5800</v>
      </c>
      <c r="G52" s="8"/>
      <c r="H52" s="8">
        <f>ROUNDUP(F52*C52,0)</f>
        <v>102776</v>
      </c>
      <c r="I52" s="8">
        <f>H52</f>
        <v>102776</v>
      </c>
      <c r="J52" s="8"/>
      <c r="K52" s="8"/>
      <c r="L52" s="8"/>
      <c r="M52" s="25">
        <v>1</v>
      </c>
      <c r="N52" s="8"/>
    </row>
    <row r="53" spans="1:14" s="5" customFormat="1">
      <c r="A53" s="8">
        <v>50</v>
      </c>
      <c r="B53" s="9">
        <v>39021</v>
      </c>
      <c r="C53" s="8">
        <v>19.09</v>
      </c>
      <c r="D53" s="10">
        <v>0.88</v>
      </c>
      <c r="E53" s="8" t="s">
        <v>17</v>
      </c>
      <c r="F53" s="8">
        <f>ROUNDUP(J51*0.003/(1*D53),-2)</f>
        <v>5200</v>
      </c>
      <c r="G53" s="8"/>
      <c r="H53" s="8">
        <f t="shared" ref="H53:H55" si="16">ROUNDUP(F53*C53,0)</f>
        <v>99268</v>
      </c>
      <c r="I53" s="8">
        <f>H53+I52</f>
        <v>202044</v>
      </c>
      <c r="J53" s="8"/>
      <c r="K53" s="8"/>
      <c r="L53" s="8"/>
      <c r="M53" s="26"/>
      <c r="N53" s="8"/>
    </row>
    <row r="54" spans="1:14" s="5" customFormat="1">
      <c r="A54" s="8">
        <v>51</v>
      </c>
      <c r="B54" s="9">
        <v>39022</v>
      </c>
      <c r="C54" s="8">
        <v>18.690000000000001</v>
      </c>
      <c r="D54" s="10">
        <v>0.89</v>
      </c>
      <c r="E54" s="8" t="s">
        <v>17</v>
      </c>
      <c r="F54" s="8">
        <f>ROUNDUP(J51*0.003/(1*D54),-2)</f>
        <v>5100</v>
      </c>
      <c r="G54" s="8"/>
      <c r="H54" s="8">
        <f t="shared" si="16"/>
        <v>95319</v>
      </c>
      <c r="I54" s="8">
        <f t="shared" ref="I54:I55" si="17">H54+I53</f>
        <v>297363</v>
      </c>
      <c r="J54" s="8"/>
      <c r="K54" s="8"/>
      <c r="L54" s="8"/>
      <c r="M54" s="26"/>
      <c r="N54" s="8"/>
    </row>
    <row r="55" spans="1:14" s="5" customFormat="1">
      <c r="A55" s="8">
        <v>52</v>
      </c>
      <c r="B55" s="9">
        <v>39027</v>
      </c>
      <c r="C55" s="8">
        <v>18.16</v>
      </c>
      <c r="D55" s="10">
        <v>0.9</v>
      </c>
      <c r="E55" s="8" t="s">
        <v>17</v>
      </c>
      <c r="F55" s="8">
        <f>ROUNDUP(J51*0.003/(1*D55),-2)</f>
        <v>5100</v>
      </c>
      <c r="G55" s="8"/>
      <c r="H55" s="8">
        <f t="shared" si="16"/>
        <v>92616</v>
      </c>
      <c r="I55" s="8">
        <f t="shared" si="17"/>
        <v>389979</v>
      </c>
      <c r="J55" s="8"/>
      <c r="K55" s="8"/>
      <c r="L55" s="8"/>
      <c r="M55" s="26"/>
      <c r="N55" s="8"/>
    </row>
    <row r="56" spans="1:14" s="5" customFormat="1">
      <c r="A56" s="8">
        <v>53</v>
      </c>
      <c r="B56" s="9">
        <v>39115</v>
      </c>
      <c r="C56" s="8">
        <v>32.950000000000003</v>
      </c>
      <c r="D56" s="10"/>
      <c r="E56" s="11" t="s">
        <v>18</v>
      </c>
      <c r="F56" s="8"/>
      <c r="G56" s="8">
        <f>SUM(F52:F55)</f>
        <v>21200</v>
      </c>
      <c r="H56" s="8">
        <f>ROUNDUP(G56*C56,0)</f>
        <v>698540</v>
      </c>
      <c r="I56" s="8"/>
      <c r="J56" s="8">
        <f>J51+K56</f>
        <v>1820488</v>
      </c>
      <c r="K56" s="8">
        <f>H56-I55</f>
        <v>308561</v>
      </c>
      <c r="L56" s="8"/>
      <c r="M56" s="27"/>
      <c r="N56" s="8"/>
    </row>
    <row r="57" spans="1:14" s="5" customFormat="1">
      <c r="A57" s="8">
        <v>54</v>
      </c>
      <c r="B57" s="9">
        <v>39129</v>
      </c>
      <c r="C57" s="8">
        <v>41.07</v>
      </c>
      <c r="D57" s="10">
        <v>2.5099999999999998</v>
      </c>
      <c r="E57" s="8" t="s">
        <v>17</v>
      </c>
      <c r="F57" s="8">
        <f>ROUNDUP(J56*0.003/(1*D57),-2)</f>
        <v>2200</v>
      </c>
      <c r="G57" s="8"/>
      <c r="H57" s="8">
        <f>ROUNDUP(F57*C57,0)</f>
        <v>90354</v>
      </c>
      <c r="I57" s="8">
        <f>H57</f>
        <v>90354</v>
      </c>
      <c r="J57" s="8"/>
      <c r="K57" s="8"/>
      <c r="L57" s="8"/>
      <c r="M57" s="8"/>
      <c r="N57" s="25">
        <v>1</v>
      </c>
    </row>
    <row r="58" spans="1:14" s="5" customFormat="1">
      <c r="A58" s="8">
        <v>55</v>
      </c>
      <c r="B58" s="9">
        <v>39140</v>
      </c>
      <c r="C58" s="8">
        <v>35.229999999999997</v>
      </c>
      <c r="D58" s="10"/>
      <c r="E58" s="11" t="s">
        <v>18</v>
      </c>
      <c r="F58" s="8"/>
      <c r="G58" s="8">
        <f>F57</f>
        <v>2200</v>
      </c>
      <c r="H58" s="8">
        <f>ROUNDUP(G58*C58,0)</f>
        <v>77506</v>
      </c>
      <c r="I58" s="8"/>
      <c r="J58" s="8">
        <f>J56+L58</f>
        <v>1807640</v>
      </c>
      <c r="K58" s="8"/>
      <c r="L58" s="8">
        <f>H58-I57</f>
        <v>-12848</v>
      </c>
      <c r="M58" s="8"/>
      <c r="N58" s="27"/>
    </row>
    <row r="59" spans="1:14" s="5" customFormat="1">
      <c r="A59" s="8">
        <v>56</v>
      </c>
      <c r="B59" s="9">
        <v>39162</v>
      </c>
      <c r="C59" s="8">
        <v>39.799999999999997</v>
      </c>
      <c r="D59" s="10">
        <v>2.3199999999999998</v>
      </c>
      <c r="E59" s="8" t="s">
        <v>17</v>
      </c>
      <c r="F59" s="8">
        <f>ROUNDUP(J58*0.003/(1*D59),-2)</f>
        <v>2400</v>
      </c>
      <c r="G59" s="8"/>
      <c r="H59" s="8">
        <f>ROUNDUP(F59*C59,0)</f>
        <v>95520</v>
      </c>
      <c r="I59" s="8">
        <f>H59</f>
        <v>95520</v>
      </c>
      <c r="J59" s="8"/>
      <c r="K59" s="8"/>
      <c r="L59" s="8"/>
      <c r="M59" s="25">
        <v>1</v>
      </c>
      <c r="N59" s="8"/>
    </row>
    <row r="60" spans="1:14" s="5" customFormat="1">
      <c r="A60" s="8">
        <v>57</v>
      </c>
      <c r="B60" s="9">
        <v>39167</v>
      </c>
      <c r="C60" s="8">
        <v>39.799999999999997</v>
      </c>
      <c r="D60" s="10">
        <v>2.23</v>
      </c>
      <c r="E60" s="8" t="s">
        <v>17</v>
      </c>
      <c r="F60" s="8">
        <f>ROUNDUP(J58*0.003/(1*D60),-2)</f>
        <v>2500</v>
      </c>
      <c r="G60" s="8"/>
      <c r="H60" s="8">
        <f t="shared" ref="H60:H62" si="18">ROUNDUP(F60*C60,0)</f>
        <v>99500</v>
      </c>
      <c r="I60" s="8">
        <f>H60+I59</f>
        <v>195020</v>
      </c>
      <c r="J60" s="8"/>
      <c r="K60" s="8"/>
      <c r="L60" s="8"/>
      <c r="M60" s="26"/>
      <c r="N60" s="8"/>
    </row>
    <row r="61" spans="1:14" s="5" customFormat="1">
      <c r="A61" s="8">
        <v>58</v>
      </c>
      <c r="B61" s="9">
        <v>39169</v>
      </c>
      <c r="C61" s="8">
        <v>40.700000000000003</v>
      </c>
      <c r="D61" s="10">
        <v>2.19</v>
      </c>
      <c r="E61" s="8" t="s">
        <v>17</v>
      </c>
      <c r="F61" s="8">
        <f>ROUNDUP(J58*0.003/(1*D61),-2)</f>
        <v>2500</v>
      </c>
      <c r="G61" s="8"/>
      <c r="H61" s="8">
        <f t="shared" si="18"/>
        <v>101750</v>
      </c>
      <c r="I61" s="8">
        <f t="shared" ref="I61:I62" si="19">H61+I60</f>
        <v>296770</v>
      </c>
      <c r="J61" s="8"/>
      <c r="K61" s="8"/>
      <c r="L61" s="8"/>
      <c r="M61" s="26"/>
      <c r="N61" s="8"/>
    </row>
    <row r="62" spans="1:14" s="5" customFormat="1">
      <c r="A62" s="8">
        <v>59</v>
      </c>
      <c r="B62" s="9">
        <v>39174</v>
      </c>
      <c r="C62" s="8">
        <v>43.19</v>
      </c>
      <c r="D62" s="10">
        <v>2.2799999999999998</v>
      </c>
      <c r="E62" s="8" t="s">
        <v>17</v>
      </c>
      <c r="F62" s="8">
        <f>F59*4-F59-F60-F61</f>
        <v>2200</v>
      </c>
      <c r="G62" s="8"/>
      <c r="H62" s="8">
        <f t="shared" si="18"/>
        <v>95018</v>
      </c>
      <c r="I62" s="8">
        <f t="shared" si="19"/>
        <v>391788</v>
      </c>
      <c r="J62" s="8"/>
      <c r="K62" s="8"/>
      <c r="L62" s="8"/>
      <c r="M62" s="26"/>
      <c r="N62" s="8"/>
    </row>
    <row r="63" spans="1:14" s="5" customFormat="1">
      <c r="A63" s="8">
        <v>60</v>
      </c>
      <c r="B63" s="9">
        <v>39176</v>
      </c>
      <c r="C63" s="8">
        <v>43.9</v>
      </c>
      <c r="D63" s="10">
        <v>2.13</v>
      </c>
      <c r="E63" s="8" t="s">
        <v>17</v>
      </c>
      <c r="F63" s="8">
        <v>0</v>
      </c>
      <c r="G63" s="8"/>
      <c r="H63" s="8"/>
      <c r="I63" s="8"/>
      <c r="J63" s="8"/>
      <c r="K63" s="8"/>
      <c r="L63" s="8"/>
      <c r="M63" s="26"/>
      <c r="N63" s="8"/>
    </row>
    <row r="64" spans="1:14" s="5" customFormat="1">
      <c r="A64" s="8">
        <v>61</v>
      </c>
      <c r="B64" s="9">
        <v>39182</v>
      </c>
      <c r="C64" s="8">
        <v>52.55</v>
      </c>
      <c r="D64" s="10">
        <v>2.27</v>
      </c>
      <c r="E64" s="8" t="s">
        <v>17</v>
      </c>
      <c r="F64" s="8">
        <v>0</v>
      </c>
      <c r="G64" s="8" t="s">
        <v>23</v>
      </c>
      <c r="H64" s="8"/>
      <c r="I64" s="8"/>
      <c r="J64" s="8"/>
      <c r="K64" s="8"/>
      <c r="L64" s="8"/>
      <c r="M64" s="26"/>
      <c r="N64" s="8"/>
    </row>
    <row r="65" spans="1:14" s="5" customFormat="1">
      <c r="A65" s="8">
        <v>62</v>
      </c>
      <c r="B65" s="9">
        <v>39233</v>
      </c>
      <c r="C65" s="8">
        <v>35.49</v>
      </c>
      <c r="D65" s="10"/>
      <c r="E65" s="11" t="s">
        <v>18</v>
      </c>
      <c r="F65" s="8"/>
      <c r="G65" s="8">
        <f>SUM(F59:F64)*2</f>
        <v>19200</v>
      </c>
      <c r="H65" s="8">
        <f>ROUNDUP(G65*C65,0)</f>
        <v>681408</v>
      </c>
      <c r="I65" s="8"/>
      <c r="J65" s="8">
        <f>J58+K65</f>
        <v>2097260</v>
      </c>
      <c r="K65" s="8">
        <f>H65-I62</f>
        <v>289620</v>
      </c>
      <c r="L65" s="8"/>
      <c r="M65" s="27"/>
      <c r="N65" s="8"/>
    </row>
    <row r="66" spans="1:14" s="5" customFormat="1">
      <c r="A66" s="8">
        <v>63</v>
      </c>
      <c r="B66" s="9">
        <v>39286</v>
      </c>
      <c r="C66" s="8">
        <v>44.29</v>
      </c>
      <c r="D66" s="10">
        <v>2.46</v>
      </c>
      <c r="E66" s="8" t="s">
        <v>17</v>
      </c>
      <c r="F66" s="8">
        <f>ROUNDUP(J65*0.003/(1*D66),-2)</f>
        <v>2600</v>
      </c>
      <c r="G66" s="8"/>
      <c r="H66" s="8">
        <f>ROUNDUP(F66*C66,0)</f>
        <v>115154</v>
      </c>
      <c r="I66" s="8">
        <f>H66</f>
        <v>115154</v>
      </c>
      <c r="J66" s="8"/>
      <c r="K66" s="8"/>
      <c r="L66" s="8"/>
      <c r="M66" s="25">
        <v>1</v>
      </c>
      <c r="N66" s="8"/>
    </row>
    <row r="67" spans="1:14" s="5" customFormat="1">
      <c r="A67" s="8">
        <v>64</v>
      </c>
      <c r="B67" s="9">
        <v>39288</v>
      </c>
      <c r="C67" s="8">
        <v>43.51</v>
      </c>
      <c r="D67" s="10">
        <v>2.44</v>
      </c>
      <c r="E67" s="8" t="s">
        <v>17</v>
      </c>
      <c r="F67" s="8">
        <f>ROUNDUP(J65*0.003/(1*D67),-2)</f>
        <v>2600</v>
      </c>
      <c r="G67" s="8"/>
      <c r="H67" s="8">
        <f t="shared" ref="H67:H69" si="20">ROUNDUP(F67*C67,0)</f>
        <v>113126</v>
      </c>
      <c r="I67" s="8">
        <f>H67+I66</f>
        <v>228280</v>
      </c>
      <c r="J67" s="8"/>
      <c r="K67" s="8"/>
      <c r="L67" s="8"/>
      <c r="M67" s="26"/>
      <c r="N67" s="8"/>
    </row>
    <row r="68" spans="1:14" s="5" customFormat="1">
      <c r="A68" s="8">
        <v>65</v>
      </c>
      <c r="B68" s="9">
        <v>39293</v>
      </c>
      <c r="C68" s="8">
        <v>45.81</v>
      </c>
      <c r="D68" s="10">
        <v>2.44</v>
      </c>
      <c r="E68" s="8" t="s">
        <v>17</v>
      </c>
      <c r="F68" s="8">
        <f>ROUNDUP(J65*0.003/(1*D68),-2)</f>
        <v>2600</v>
      </c>
      <c r="G68" s="8"/>
      <c r="H68" s="8">
        <f t="shared" si="20"/>
        <v>119106</v>
      </c>
      <c r="I68" s="8">
        <f t="shared" ref="I68:I69" si="21">H68+I67</f>
        <v>347386</v>
      </c>
      <c r="J68" s="8"/>
      <c r="K68" s="8"/>
      <c r="L68" s="8"/>
      <c r="M68" s="26"/>
      <c r="N68" s="8"/>
    </row>
    <row r="69" spans="1:14" s="5" customFormat="1">
      <c r="A69" s="8">
        <v>66</v>
      </c>
      <c r="B69" s="9">
        <v>39297</v>
      </c>
      <c r="C69" s="8">
        <v>48.95</v>
      </c>
      <c r="D69" s="10">
        <v>2.4</v>
      </c>
      <c r="E69" s="8" t="s">
        <v>17</v>
      </c>
      <c r="F69" s="8">
        <f>F66*4-F66-F67-F68</f>
        <v>2600</v>
      </c>
      <c r="G69" s="8"/>
      <c r="H69" s="8">
        <f t="shared" si="20"/>
        <v>127270</v>
      </c>
      <c r="I69" s="8">
        <f t="shared" si="21"/>
        <v>474656</v>
      </c>
      <c r="J69" s="8"/>
      <c r="K69" s="8"/>
      <c r="L69" s="8"/>
      <c r="M69" s="26"/>
      <c r="N69" s="8"/>
    </row>
    <row r="70" spans="1:14" s="5" customFormat="1">
      <c r="A70" s="8">
        <v>67</v>
      </c>
      <c r="B70" s="9">
        <v>39300</v>
      </c>
      <c r="C70" s="8">
        <v>51.09</v>
      </c>
      <c r="D70" s="10">
        <v>2.4300000000000002</v>
      </c>
      <c r="E70" s="8" t="s">
        <v>17</v>
      </c>
      <c r="F70" s="8">
        <v>0</v>
      </c>
      <c r="G70" s="8"/>
      <c r="H70" s="8"/>
      <c r="I70" s="8"/>
      <c r="J70" s="8"/>
      <c r="K70" s="8"/>
      <c r="L70" s="8"/>
      <c r="M70" s="26"/>
      <c r="N70" s="8"/>
    </row>
    <row r="71" spans="1:14" s="5" customFormat="1">
      <c r="A71" s="8">
        <v>68</v>
      </c>
      <c r="B71" s="9">
        <v>39307</v>
      </c>
      <c r="C71" s="8">
        <v>49.81</v>
      </c>
      <c r="D71" s="10">
        <v>2.41</v>
      </c>
      <c r="E71" s="8" t="s">
        <v>17</v>
      </c>
      <c r="F71" s="8">
        <v>0</v>
      </c>
      <c r="G71" s="8"/>
      <c r="H71" s="8"/>
      <c r="I71" s="8"/>
      <c r="J71" s="8"/>
      <c r="K71" s="8"/>
      <c r="L71" s="8"/>
      <c r="M71" s="26"/>
      <c r="N71" s="8"/>
    </row>
    <row r="72" spans="1:14" s="5" customFormat="1">
      <c r="A72" s="8">
        <v>69</v>
      </c>
      <c r="B72" s="9">
        <v>39337</v>
      </c>
      <c r="C72" s="8">
        <v>49.03</v>
      </c>
      <c r="D72" s="10"/>
      <c r="E72" s="11" t="s">
        <v>18</v>
      </c>
      <c r="F72" s="8"/>
      <c r="G72" s="8">
        <f>SUM(F66:F71)</f>
        <v>10400</v>
      </c>
      <c r="H72" s="8">
        <f>ROUNDUP(G72*C72,0)</f>
        <v>509912</v>
      </c>
      <c r="I72" s="8"/>
      <c r="J72" s="8">
        <f>J65+K72</f>
        <v>2132516</v>
      </c>
      <c r="K72" s="8">
        <f>H72-I69</f>
        <v>35256</v>
      </c>
      <c r="L72" s="8"/>
      <c r="M72" s="27"/>
      <c r="N72" s="8"/>
    </row>
    <row r="73" spans="1:14" s="5" customFormat="1">
      <c r="A73" s="8">
        <v>70</v>
      </c>
      <c r="B73" s="9">
        <v>39342</v>
      </c>
      <c r="C73" s="11">
        <v>50.49</v>
      </c>
      <c r="D73" s="10">
        <v>2.4</v>
      </c>
      <c r="E73" s="8" t="s">
        <v>17</v>
      </c>
      <c r="F73" s="8">
        <f>ROUNDUP(J72*0.003/(1*D73),-2)</f>
        <v>2700</v>
      </c>
      <c r="G73" s="8"/>
      <c r="H73" s="8">
        <f>ROUNDUP(F73*C73,0)</f>
        <v>136323</v>
      </c>
      <c r="I73" s="8">
        <f>H73</f>
        <v>136323</v>
      </c>
      <c r="J73" s="8"/>
      <c r="K73" s="8"/>
      <c r="L73" s="8"/>
      <c r="M73" s="25">
        <v>1</v>
      </c>
      <c r="N73" s="8"/>
    </row>
    <row r="74" spans="1:14" s="5" customFormat="1">
      <c r="A74" s="8">
        <v>71</v>
      </c>
      <c r="B74" s="9">
        <v>39349</v>
      </c>
      <c r="C74" s="8">
        <v>49.25</v>
      </c>
      <c r="D74" s="10">
        <v>2.35</v>
      </c>
      <c r="E74" s="8" t="s">
        <v>17</v>
      </c>
      <c r="F74" s="8">
        <f>ROUNDUP(J72*0.003/(1*D74),-2)</f>
        <v>2800</v>
      </c>
      <c r="G74" s="8"/>
      <c r="H74" s="8">
        <f t="shared" ref="H74:H76" si="22">ROUNDUP(F74*C74,0)</f>
        <v>137900</v>
      </c>
      <c r="I74" s="8">
        <f>H74+I73</f>
        <v>274223</v>
      </c>
      <c r="J74" s="8"/>
      <c r="K74" s="8"/>
      <c r="L74" s="8"/>
      <c r="M74" s="26"/>
      <c r="N74" s="8"/>
    </row>
    <row r="75" spans="1:14" s="5" customFormat="1">
      <c r="A75" s="8">
        <v>72</v>
      </c>
      <c r="B75" s="9">
        <v>39353</v>
      </c>
      <c r="C75" s="8">
        <v>51.05</v>
      </c>
      <c r="D75" s="10">
        <v>2.2200000000000002</v>
      </c>
      <c r="E75" s="8" t="s">
        <v>17</v>
      </c>
      <c r="F75" s="8">
        <f>ROUNDUP(J72*0.003/(1*D75),-2)</f>
        <v>2900</v>
      </c>
      <c r="G75" s="8"/>
      <c r="H75" s="8">
        <f t="shared" si="22"/>
        <v>148045</v>
      </c>
      <c r="I75" s="8">
        <f t="shared" ref="I75:I76" si="23">H75+I74</f>
        <v>422268</v>
      </c>
      <c r="J75" s="8"/>
      <c r="K75" s="8"/>
      <c r="L75" s="8"/>
      <c r="M75" s="26"/>
      <c r="N75" s="8"/>
    </row>
    <row r="76" spans="1:14" s="5" customFormat="1">
      <c r="A76" s="8">
        <v>73</v>
      </c>
      <c r="B76" s="9">
        <v>39363</v>
      </c>
      <c r="C76" s="8">
        <v>52.8</v>
      </c>
      <c r="D76" s="10">
        <v>2.21</v>
      </c>
      <c r="E76" s="8" t="s">
        <v>17</v>
      </c>
      <c r="F76" s="8">
        <f>F73*4-F73-F74-F75</f>
        <v>2400</v>
      </c>
      <c r="G76" s="8"/>
      <c r="H76" s="8">
        <f t="shared" si="22"/>
        <v>126720</v>
      </c>
      <c r="I76" s="8">
        <f t="shared" si="23"/>
        <v>548988</v>
      </c>
      <c r="J76" s="8"/>
      <c r="K76" s="8"/>
      <c r="L76" s="8"/>
      <c r="M76" s="26"/>
      <c r="N76" s="8"/>
    </row>
    <row r="77" spans="1:14" s="5" customFormat="1">
      <c r="A77" s="8">
        <v>74</v>
      </c>
      <c r="B77" s="9">
        <v>39365</v>
      </c>
      <c r="C77" s="8">
        <v>55.75</v>
      </c>
      <c r="D77" s="10">
        <v>2.37</v>
      </c>
      <c r="E77" s="8" t="s">
        <v>17</v>
      </c>
      <c r="F77" s="8">
        <v>0</v>
      </c>
      <c r="G77" s="8"/>
      <c r="H77" s="8"/>
      <c r="I77" s="8"/>
      <c r="J77" s="8"/>
      <c r="K77" s="8"/>
      <c r="L77" s="8"/>
      <c r="M77" s="26"/>
      <c r="N77" s="8"/>
    </row>
    <row r="78" spans="1:14" s="5" customFormat="1">
      <c r="A78" s="8">
        <v>75</v>
      </c>
      <c r="B78" s="9">
        <v>39378</v>
      </c>
      <c r="C78" s="8">
        <v>63.26</v>
      </c>
      <c r="D78" s="10"/>
      <c r="E78" s="11" t="s">
        <v>18</v>
      </c>
      <c r="F78" s="8"/>
      <c r="G78" s="8">
        <f>SUM(F73:F77)</f>
        <v>10800</v>
      </c>
      <c r="H78" s="8">
        <f>ROUNDUP(G78*C78,0)</f>
        <v>683208</v>
      </c>
      <c r="I78" s="8"/>
      <c r="J78" s="8">
        <f>J72+K78</f>
        <v>2266736</v>
      </c>
      <c r="K78" s="8">
        <f>H78-I76</f>
        <v>134220</v>
      </c>
      <c r="L78" s="8"/>
      <c r="M78" s="27"/>
      <c r="N78" s="8"/>
    </row>
    <row r="79" spans="1:14" s="5" customFormat="1">
      <c r="A79" s="8">
        <v>76</v>
      </c>
      <c r="B79" s="9">
        <v>39440</v>
      </c>
      <c r="C79" s="8">
        <v>54.37</v>
      </c>
      <c r="D79" s="10">
        <v>2.36</v>
      </c>
      <c r="E79" s="8" t="s">
        <v>17</v>
      </c>
      <c r="F79" s="8">
        <f>ROUNDUP(J78*0.003/(1*D79),-2)</f>
        <v>2900</v>
      </c>
      <c r="G79" s="8"/>
      <c r="H79" s="8">
        <f>ROUNDUP(F79*C79,0)</f>
        <v>157673</v>
      </c>
      <c r="I79" s="8">
        <f>H79</f>
        <v>157673</v>
      </c>
      <c r="J79" s="8"/>
      <c r="K79" s="8"/>
      <c r="L79" s="8"/>
      <c r="M79" s="8"/>
      <c r="N79" s="25">
        <v>1</v>
      </c>
    </row>
    <row r="80" spans="1:14" s="5" customFormat="1">
      <c r="A80" s="8">
        <v>77</v>
      </c>
      <c r="B80" s="9">
        <v>39443</v>
      </c>
      <c r="C80" s="8">
        <v>57.58</v>
      </c>
      <c r="D80" s="10">
        <v>2.34</v>
      </c>
      <c r="E80" s="8" t="s">
        <v>17</v>
      </c>
      <c r="F80" s="8">
        <f>ROUNDUP(J78*0.003/(1*D80),-2)</f>
        <v>3000</v>
      </c>
      <c r="G80" s="8"/>
      <c r="H80" s="8">
        <f t="shared" ref="H80:H82" si="24">ROUNDUP(F80*C80,0)</f>
        <v>172740</v>
      </c>
      <c r="I80" s="8">
        <f>H80+I79</f>
        <v>330413</v>
      </c>
      <c r="J80" s="8"/>
      <c r="K80" s="8"/>
      <c r="L80" s="8"/>
      <c r="M80" s="8"/>
      <c r="N80" s="26"/>
    </row>
    <row r="81" spans="1:14" s="5" customFormat="1">
      <c r="A81" s="8">
        <v>78</v>
      </c>
      <c r="B81" s="9">
        <v>39454</v>
      </c>
      <c r="C81" s="8">
        <v>58.76</v>
      </c>
      <c r="D81" s="10">
        <v>2.13</v>
      </c>
      <c r="E81" s="8" t="s">
        <v>17</v>
      </c>
      <c r="F81" s="8">
        <f>ROUNDUP(J78*0.003/(1*D81),-2)</f>
        <v>3200</v>
      </c>
      <c r="G81" s="8"/>
      <c r="H81" s="8">
        <f t="shared" si="24"/>
        <v>188032</v>
      </c>
      <c r="I81" s="8">
        <f t="shared" ref="I81:I82" si="25">H81+I80</f>
        <v>518445</v>
      </c>
      <c r="J81" s="8"/>
      <c r="K81" s="8"/>
      <c r="L81" s="8"/>
      <c r="M81" s="8"/>
      <c r="N81" s="26"/>
    </row>
    <row r="82" spans="1:14" s="5" customFormat="1">
      <c r="A82" s="8">
        <v>79</v>
      </c>
      <c r="B82" s="9">
        <v>39457</v>
      </c>
      <c r="C82" s="8">
        <v>57.28</v>
      </c>
      <c r="D82" s="10">
        <v>2.0699999999999998</v>
      </c>
      <c r="E82" s="8" t="s">
        <v>17</v>
      </c>
      <c r="F82" s="8">
        <f>F79*4-F79-F80-F81</f>
        <v>2500</v>
      </c>
      <c r="G82" s="8"/>
      <c r="H82" s="8">
        <f t="shared" si="24"/>
        <v>143200</v>
      </c>
      <c r="I82" s="8">
        <f t="shared" si="25"/>
        <v>661645</v>
      </c>
      <c r="J82" s="8"/>
      <c r="K82" s="8"/>
      <c r="L82" s="8"/>
      <c r="M82" s="8"/>
      <c r="N82" s="26"/>
    </row>
    <row r="83" spans="1:14" s="5" customFormat="1">
      <c r="A83" s="8">
        <v>80</v>
      </c>
      <c r="B83" s="9">
        <v>39464</v>
      </c>
      <c r="C83" s="8">
        <v>53</v>
      </c>
      <c r="D83" s="10"/>
      <c r="E83" s="11" t="s">
        <v>18</v>
      </c>
      <c r="F83" s="8"/>
      <c r="G83" s="8">
        <f>SUM(F79:F82)</f>
        <v>11600</v>
      </c>
      <c r="H83" s="8">
        <f>ROUNDUP(G83*C83,0)</f>
        <v>614800</v>
      </c>
      <c r="I83" s="8"/>
      <c r="J83" s="8">
        <f>J78+L83</f>
        <v>2219891</v>
      </c>
      <c r="K83" s="8"/>
      <c r="L83" s="8">
        <f>H83-I82</f>
        <v>-46845</v>
      </c>
      <c r="M83" s="8"/>
      <c r="N83" s="27"/>
    </row>
    <row r="84" spans="1:14" s="5" customFormat="1">
      <c r="A84" s="8">
        <v>81</v>
      </c>
      <c r="B84" s="9">
        <v>39568</v>
      </c>
      <c r="C84" s="8">
        <v>38.200000000000003</v>
      </c>
      <c r="D84" s="10">
        <v>2.65</v>
      </c>
      <c r="E84" s="8" t="s">
        <v>17</v>
      </c>
      <c r="F84" s="8">
        <f>ROUNDUP(J83*0.003/(1*D84),-2)</f>
        <v>2600</v>
      </c>
      <c r="G84" s="8"/>
      <c r="H84" s="8">
        <f>ROUNDUP(F84*C84,0)</f>
        <v>99320</v>
      </c>
      <c r="I84" s="8">
        <f>H84</f>
        <v>99320</v>
      </c>
      <c r="J84" s="8"/>
      <c r="K84" s="8"/>
      <c r="L84" s="8"/>
      <c r="M84" s="25">
        <v>1</v>
      </c>
      <c r="N84" s="8"/>
    </row>
    <row r="85" spans="1:14" s="5" customFormat="1">
      <c r="A85" s="8">
        <v>82</v>
      </c>
      <c r="B85" s="9">
        <v>39588</v>
      </c>
      <c r="C85" s="8">
        <v>42.15</v>
      </c>
      <c r="D85" s="10"/>
      <c r="E85" s="11" t="s">
        <v>18</v>
      </c>
      <c r="F85" s="8"/>
      <c r="G85" s="8">
        <f>F84</f>
        <v>2600</v>
      </c>
      <c r="H85" s="8">
        <f>ROUNDUP(G85*C85,0)</f>
        <v>109590</v>
      </c>
      <c r="I85" s="8"/>
      <c r="J85" s="8">
        <f>J83+K85</f>
        <v>2230161</v>
      </c>
      <c r="K85" s="8">
        <f>H85-I84</f>
        <v>10270</v>
      </c>
      <c r="L85" s="8"/>
      <c r="M85" s="27"/>
      <c r="N85" s="8"/>
    </row>
    <row r="86" spans="1:14" s="5" customFormat="1">
      <c r="A86" s="8">
        <v>83</v>
      </c>
      <c r="B86" s="9">
        <v>39769</v>
      </c>
      <c r="C86" s="8">
        <v>17.21</v>
      </c>
      <c r="D86" s="10">
        <v>1.1299999999999999</v>
      </c>
      <c r="E86" s="8" t="s">
        <v>17</v>
      </c>
      <c r="F86" s="8">
        <f>ROUNDUP(J85*0.003/(1*D86),-2)</f>
        <v>6000</v>
      </c>
      <c r="G86" s="8"/>
      <c r="H86" s="8">
        <f>ROUNDUP(F86*C86,0)</f>
        <v>103260</v>
      </c>
      <c r="I86" s="8">
        <f>H86</f>
        <v>103260</v>
      </c>
      <c r="J86" s="8"/>
      <c r="K86" s="8"/>
      <c r="L86" s="8"/>
      <c r="M86" s="8"/>
      <c r="N86" s="25">
        <v>1</v>
      </c>
    </row>
    <row r="87" spans="1:14" s="5" customFormat="1">
      <c r="A87" s="8">
        <v>84</v>
      </c>
      <c r="B87" s="9">
        <v>39780</v>
      </c>
      <c r="C87" s="8">
        <v>16.309999999999999</v>
      </c>
      <c r="D87" s="10"/>
      <c r="E87" s="11" t="s">
        <v>18</v>
      </c>
      <c r="F87" s="8"/>
      <c r="G87" s="8">
        <f>F86</f>
        <v>6000</v>
      </c>
      <c r="H87" s="8">
        <f>ROUNDUP(G87*C87,0)</f>
        <v>97860</v>
      </c>
      <c r="I87" s="8"/>
      <c r="J87" s="8">
        <f>J85+L87</f>
        <v>2224761</v>
      </c>
      <c r="K87" s="8"/>
      <c r="L87" s="8">
        <f>H87-I86</f>
        <v>-5400</v>
      </c>
      <c r="M87" s="8"/>
      <c r="N87" s="27"/>
    </row>
    <row r="88" spans="1:14" s="5" customFormat="1">
      <c r="A88" s="8">
        <v>85</v>
      </c>
      <c r="B88" s="9">
        <v>39790</v>
      </c>
      <c r="C88" s="8">
        <v>18.12</v>
      </c>
      <c r="D88" s="10">
        <v>1.18</v>
      </c>
      <c r="E88" s="8" t="s">
        <v>17</v>
      </c>
      <c r="F88" s="8">
        <f>ROUNDUP(J87*0.003/(1*D88),-2)</f>
        <v>5700</v>
      </c>
      <c r="G88" s="8"/>
      <c r="H88" s="8">
        <f>ROUNDUP(F88*C88,0)</f>
        <v>103284</v>
      </c>
      <c r="I88" s="8">
        <f>H88</f>
        <v>103284</v>
      </c>
      <c r="J88" s="8"/>
      <c r="K88" s="8"/>
      <c r="L88" s="8"/>
      <c r="M88" s="8"/>
      <c r="N88" s="25">
        <v>1</v>
      </c>
    </row>
    <row r="89" spans="1:14" s="5" customFormat="1">
      <c r="A89" s="8">
        <v>86</v>
      </c>
      <c r="B89" s="9">
        <v>39805</v>
      </c>
      <c r="C89" s="8">
        <v>15.36</v>
      </c>
      <c r="D89" s="10"/>
      <c r="E89" s="11" t="s">
        <v>18</v>
      </c>
      <c r="F89" s="8"/>
      <c r="G89" s="8">
        <f>F88</f>
        <v>5700</v>
      </c>
      <c r="H89" s="8">
        <f>ROUNDUP(G89*C89,0)</f>
        <v>87552</v>
      </c>
      <c r="I89" s="8"/>
      <c r="J89" s="8">
        <f>J87+L89</f>
        <v>2209029</v>
      </c>
      <c r="K89" s="8"/>
      <c r="L89" s="8">
        <f>H89-I88</f>
        <v>-15732</v>
      </c>
      <c r="M89" s="8"/>
      <c r="N89" s="27"/>
    </row>
    <row r="90" spans="1:14" s="5" customFormat="1">
      <c r="A90" s="8">
        <v>87</v>
      </c>
      <c r="B90" s="9">
        <v>39847</v>
      </c>
      <c r="C90" s="8">
        <v>20.88</v>
      </c>
      <c r="D90" s="10">
        <v>0.95</v>
      </c>
      <c r="E90" s="8" t="s">
        <v>17</v>
      </c>
      <c r="F90" s="8">
        <f>ROUNDUP(J89*0.003/(1*D90),-2)</f>
        <v>7000</v>
      </c>
      <c r="G90" s="8"/>
      <c r="H90" s="8">
        <f>ROUNDUP(F90*C90,0)</f>
        <v>146160</v>
      </c>
      <c r="I90" s="8">
        <f>H90</f>
        <v>146160</v>
      </c>
      <c r="J90" s="8"/>
      <c r="K90" s="8"/>
      <c r="L90" s="8"/>
      <c r="M90" s="25">
        <v>1</v>
      </c>
      <c r="N90" s="8"/>
    </row>
    <row r="91" spans="1:14" s="5" customFormat="1">
      <c r="A91" s="8">
        <v>88</v>
      </c>
      <c r="B91" s="9">
        <v>39848</v>
      </c>
      <c r="C91" s="8">
        <v>20.77</v>
      </c>
      <c r="D91" s="10">
        <v>0.96</v>
      </c>
      <c r="E91" s="8" t="s">
        <v>17</v>
      </c>
      <c r="F91" s="8">
        <f>ROUNDUP(J89*0.003/(1*D91),-2)</f>
        <v>7000</v>
      </c>
      <c r="G91" s="8"/>
      <c r="H91" s="8">
        <f t="shared" ref="H91:H94" si="26">ROUNDUP(F91*C91,0)</f>
        <v>145390</v>
      </c>
      <c r="I91" s="8">
        <f>H91+I90</f>
        <v>291550</v>
      </c>
      <c r="J91" s="8"/>
      <c r="K91" s="8"/>
      <c r="L91" s="8"/>
      <c r="M91" s="26"/>
      <c r="N91" s="8"/>
    </row>
    <row r="92" spans="1:14" s="5" customFormat="1">
      <c r="A92" s="8">
        <v>89</v>
      </c>
      <c r="B92" s="9">
        <v>39850</v>
      </c>
      <c r="C92" s="8">
        <v>20.79</v>
      </c>
      <c r="D92" s="10">
        <v>0.97</v>
      </c>
      <c r="E92" s="8" t="s">
        <v>17</v>
      </c>
      <c r="F92" s="8">
        <f>ROUNDUP(J89*0.003/(1*D92),-2)</f>
        <v>6900</v>
      </c>
      <c r="G92" s="8"/>
      <c r="H92" s="8">
        <f t="shared" si="26"/>
        <v>143451</v>
      </c>
      <c r="I92" s="8">
        <f t="shared" ref="I92:I94" si="27">H92+I91</f>
        <v>435001</v>
      </c>
      <c r="J92" s="8"/>
      <c r="K92" s="8"/>
      <c r="L92" s="8"/>
      <c r="M92" s="26"/>
      <c r="N92" s="8"/>
    </row>
    <row r="93" spans="1:14" s="5" customFormat="1">
      <c r="A93" s="8">
        <v>90</v>
      </c>
      <c r="B93" s="9">
        <v>39853</v>
      </c>
      <c r="C93" s="8">
        <v>21.05</v>
      </c>
      <c r="D93" s="10">
        <v>0.99</v>
      </c>
      <c r="E93" s="8" t="s">
        <v>17</v>
      </c>
      <c r="F93" s="8">
        <f>ROUNDUP(J89*0.003/(1*D93),-2)</f>
        <v>6700</v>
      </c>
      <c r="G93" s="8"/>
      <c r="H93" s="8">
        <f t="shared" si="26"/>
        <v>141035</v>
      </c>
      <c r="I93" s="8">
        <f t="shared" si="27"/>
        <v>576036</v>
      </c>
      <c r="J93" s="8"/>
      <c r="K93" s="8"/>
      <c r="L93" s="8"/>
      <c r="M93" s="26"/>
      <c r="N93" s="8"/>
    </row>
    <row r="94" spans="1:14" s="5" customFormat="1">
      <c r="A94" s="8">
        <v>91</v>
      </c>
      <c r="B94" s="9">
        <v>39854</v>
      </c>
      <c r="C94" s="8">
        <v>20.93</v>
      </c>
      <c r="D94" s="10">
        <v>0.98</v>
      </c>
      <c r="E94" s="8" t="s">
        <v>17</v>
      </c>
      <c r="F94" s="8">
        <f>F90*4-F90-F91-F92-F93</f>
        <v>400</v>
      </c>
      <c r="G94" s="8"/>
      <c r="H94" s="8">
        <f t="shared" si="26"/>
        <v>8372</v>
      </c>
      <c r="I94" s="8">
        <f t="shared" si="27"/>
        <v>584408</v>
      </c>
      <c r="J94" s="8"/>
      <c r="K94" s="8"/>
      <c r="L94" s="8"/>
      <c r="M94" s="26"/>
      <c r="N94" s="8"/>
    </row>
    <row r="95" spans="1:14" s="5" customFormat="1">
      <c r="A95" s="8">
        <v>92</v>
      </c>
      <c r="B95" s="9">
        <v>39869</v>
      </c>
      <c r="C95" s="8">
        <v>23.2</v>
      </c>
      <c r="D95" s="10"/>
      <c r="E95" s="11" t="s">
        <v>18</v>
      </c>
      <c r="F95" s="8"/>
      <c r="G95" s="8">
        <f>SUM(F90:F94)</f>
        <v>28000</v>
      </c>
      <c r="H95" s="8">
        <f>ROUNDUP(G95*C95,0)</f>
        <v>649600</v>
      </c>
      <c r="I95" s="8"/>
      <c r="J95" s="8">
        <f>J89+K95</f>
        <v>2274221</v>
      </c>
      <c r="K95" s="8">
        <f>H95-I94</f>
        <v>65192</v>
      </c>
      <c r="L95" s="8"/>
      <c r="M95" s="27"/>
      <c r="N95" s="8"/>
    </row>
    <row r="96" spans="1:14" s="5" customFormat="1">
      <c r="A96" s="8">
        <v>93</v>
      </c>
      <c r="B96" s="9">
        <v>39895</v>
      </c>
      <c r="C96" s="8">
        <v>24.69</v>
      </c>
      <c r="D96" s="10">
        <v>1.4</v>
      </c>
      <c r="E96" s="8" t="s">
        <v>17</v>
      </c>
      <c r="F96" s="8">
        <f>ROUNDUP(J95*0.003/(1*D96),-2)</f>
        <v>4900</v>
      </c>
      <c r="G96" s="8"/>
      <c r="H96" s="8">
        <f>ROUNDUP(F96*C96,0)</f>
        <v>120981</v>
      </c>
      <c r="I96" s="8">
        <f>H96</f>
        <v>120981</v>
      </c>
      <c r="J96" s="8"/>
      <c r="K96" s="8"/>
      <c r="L96" s="8"/>
      <c r="M96" s="8"/>
      <c r="N96" s="25">
        <v>1</v>
      </c>
    </row>
    <row r="97" spans="1:14" s="5" customFormat="1">
      <c r="A97" s="8">
        <v>94</v>
      </c>
      <c r="B97" s="9">
        <v>39898</v>
      </c>
      <c r="C97" s="8">
        <v>23.7</v>
      </c>
      <c r="D97" s="10">
        <v>1.32</v>
      </c>
      <c r="E97" s="8" t="s">
        <v>17</v>
      </c>
      <c r="F97" s="8">
        <f>ROUNDUP(J95*0.003/(1*D97),-2)</f>
        <v>5200</v>
      </c>
      <c r="G97" s="8"/>
      <c r="H97" s="8">
        <f t="shared" ref="H97:H100" si="28">ROUNDUP(F97*C97,0)</f>
        <v>123240</v>
      </c>
      <c r="I97" s="8">
        <f>H97+I96</f>
        <v>244221</v>
      </c>
      <c r="J97" s="8"/>
      <c r="K97" s="8"/>
      <c r="L97" s="8"/>
      <c r="M97" s="8"/>
      <c r="N97" s="26"/>
    </row>
    <row r="98" spans="1:14" s="5" customFormat="1">
      <c r="A98" s="8">
        <v>95</v>
      </c>
      <c r="B98" s="9">
        <v>39904</v>
      </c>
      <c r="C98" s="8">
        <v>24.39</v>
      </c>
      <c r="D98" s="10">
        <v>1.25</v>
      </c>
      <c r="E98" s="8" t="s">
        <v>17</v>
      </c>
      <c r="F98" s="8">
        <f>ROUNDUP(J95*0.003/(1*D98),-2)</f>
        <v>5500</v>
      </c>
      <c r="G98" s="8"/>
      <c r="H98" s="8">
        <f t="shared" si="28"/>
        <v>134145</v>
      </c>
      <c r="I98" s="8">
        <f t="shared" ref="I98:I100" si="29">H98+I97</f>
        <v>378366</v>
      </c>
      <c r="J98" s="8"/>
      <c r="K98" s="8"/>
      <c r="L98" s="8"/>
      <c r="M98" s="8"/>
      <c r="N98" s="26"/>
    </row>
    <row r="99" spans="1:14" s="5" customFormat="1">
      <c r="A99" s="8">
        <v>96</v>
      </c>
      <c r="B99" s="9">
        <v>39910</v>
      </c>
      <c r="C99" s="8">
        <v>24.5</v>
      </c>
      <c r="D99" s="10">
        <v>1.1200000000000001</v>
      </c>
      <c r="E99" s="8" t="s">
        <v>17</v>
      </c>
      <c r="F99" s="8">
        <f>F96*4-F96-F97-F98</f>
        <v>4000</v>
      </c>
      <c r="G99" s="8"/>
      <c r="H99" s="8">
        <f t="shared" si="28"/>
        <v>98000</v>
      </c>
      <c r="I99" s="8">
        <f t="shared" si="29"/>
        <v>476366</v>
      </c>
      <c r="J99" s="8"/>
      <c r="K99" s="8"/>
      <c r="L99" s="8"/>
      <c r="M99" s="8"/>
      <c r="N99" s="26"/>
    </row>
    <row r="100" spans="1:14" s="5" customFormat="1">
      <c r="A100" s="8">
        <v>97</v>
      </c>
      <c r="B100" s="9">
        <v>39916</v>
      </c>
      <c r="C100" s="8">
        <v>24.86</v>
      </c>
      <c r="D100" s="10">
        <v>1.02</v>
      </c>
      <c r="E100" s="8" t="s">
        <v>17</v>
      </c>
      <c r="F100" s="8">
        <v>0</v>
      </c>
      <c r="G100" s="8"/>
      <c r="H100" s="8">
        <f t="shared" si="28"/>
        <v>0</v>
      </c>
      <c r="I100" s="8">
        <f t="shared" si="29"/>
        <v>476366</v>
      </c>
      <c r="J100" s="8"/>
      <c r="K100" s="8"/>
      <c r="L100" s="8"/>
      <c r="M100" s="8"/>
      <c r="N100" s="26"/>
    </row>
    <row r="101" spans="1:14" s="5" customFormat="1">
      <c r="A101" s="8">
        <v>98</v>
      </c>
      <c r="B101" s="9">
        <v>39930</v>
      </c>
      <c r="C101" s="8">
        <v>23.5</v>
      </c>
      <c r="D101" s="10"/>
      <c r="E101" s="11" t="s">
        <v>18</v>
      </c>
      <c r="F101" s="8"/>
      <c r="G101" s="8">
        <f>SUM(F96:F100)</f>
        <v>19600</v>
      </c>
      <c r="H101" s="8">
        <f>ROUNDUP(G101*C101,0)</f>
        <v>460600</v>
      </c>
      <c r="I101" s="8"/>
      <c r="J101" s="8">
        <f>J95+L101</f>
        <v>2258455</v>
      </c>
      <c r="K101" s="8"/>
      <c r="L101" s="8">
        <f>H101-I100</f>
        <v>-15766</v>
      </c>
      <c r="M101" s="8"/>
      <c r="N101" s="27"/>
    </row>
    <row r="102" spans="1:14" s="5" customFormat="1">
      <c r="A102" s="8">
        <v>99</v>
      </c>
      <c r="B102" s="9">
        <v>39939</v>
      </c>
      <c r="C102" s="8">
        <v>28.13</v>
      </c>
      <c r="D102" s="10">
        <v>1.0900000000000001</v>
      </c>
      <c r="E102" s="8" t="s">
        <v>17</v>
      </c>
      <c r="F102" s="8">
        <f>ROUNDUP(J101*0.003/(1*D102),-2)</f>
        <v>6300</v>
      </c>
      <c r="G102" s="8"/>
      <c r="H102" s="8">
        <f>ROUNDUP(F102*C102,0)</f>
        <v>177219</v>
      </c>
      <c r="I102" s="8">
        <f>H102</f>
        <v>177219</v>
      </c>
      <c r="J102" s="8"/>
      <c r="K102" s="8"/>
      <c r="L102" s="8"/>
      <c r="M102" s="8"/>
      <c r="N102" s="25">
        <v>1</v>
      </c>
    </row>
    <row r="103" spans="1:14" s="5" customFormat="1">
      <c r="A103" s="8">
        <v>100</v>
      </c>
      <c r="B103" s="9">
        <v>39941</v>
      </c>
      <c r="C103" s="8">
        <v>27.06</v>
      </c>
      <c r="D103" s="10">
        <v>1.1399999999999999</v>
      </c>
      <c r="E103" s="8" t="s">
        <v>17</v>
      </c>
      <c r="F103" s="8">
        <f>ROUNDUP(J101*0.003/(1*D103),-2)</f>
        <v>6000</v>
      </c>
      <c r="G103" s="8"/>
      <c r="H103" s="8">
        <f t="shared" ref="H103:H104" si="30">ROUNDUP(F103*C103,0)</f>
        <v>162360</v>
      </c>
      <c r="I103" s="8">
        <f>H103+I102</f>
        <v>339579</v>
      </c>
      <c r="J103" s="8"/>
      <c r="K103" s="8"/>
      <c r="L103" s="8"/>
      <c r="M103" s="8"/>
      <c r="N103" s="26"/>
    </row>
    <row r="104" spans="1:14" s="5" customFormat="1">
      <c r="A104" s="8">
        <v>101</v>
      </c>
      <c r="B104" s="9">
        <v>39946</v>
      </c>
      <c r="C104" s="8">
        <v>26.82</v>
      </c>
      <c r="D104" s="10">
        <v>1.1399999999999999</v>
      </c>
      <c r="E104" s="8" t="s">
        <v>17</v>
      </c>
      <c r="F104" s="8">
        <f>ROUNDUP(J101*0.003/(1*D104),-2)</f>
        <v>6000</v>
      </c>
      <c r="G104" s="8"/>
      <c r="H104" s="8">
        <f t="shared" si="30"/>
        <v>160920</v>
      </c>
      <c r="I104" s="8">
        <f t="shared" ref="I104" si="31">H104+I103</f>
        <v>500499</v>
      </c>
      <c r="J104" s="8"/>
      <c r="K104" s="8"/>
      <c r="L104" s="8"/>
      <c r="M104" s="8"/>
      <c r="N104" s="26"/>
    </row>
    <row r="105" spans="1:14" s="5" customFormat="1">
      <c r="A105" s="8">
        <v>102</v>
      </c>
      <c r="B105" s="9">
        <v>39958</v>
      </c>
      <c r="C105" s="8">
        <v>25.64</v>
      </c>
      <c r="D105" s="10"/>
      <c r="E105" s="11" t="s">
        <v>18</v>
      </c>
      <c r="F105" s="8"/>
      <c r="G105" s="8">
        <f>SUM(F102:F104)</f>
        <v>18300</v>
      </c>
      <c r="H105" s="8">
        <f>ROUNDUP(G105*C105,0)</f>
        <v>469212</v>
      </c>
      <c r="I105" s="8"/>
      <c r="J105" s="8">
        <f>J101+L105</f>
        <v>2227168</v>
      </c>
      <c r="K105" s="8"/>
      <c r="L105" s="8">
        <f>H105-I104</f>
        <v>-31287</v>
      </c>
      <c r="M105" s="8"/>
      <c r="N105" s="27"/>
    </row>
    <row r="106" spans="1:14" s="5" customFormat="1">
      <c r="A106" s="8">
        <v>103</v>
      </c>
      <c r="B106" s="9">
        <v>39965</v>
      </c>
      <c r="C106" s="8">
        <v>26.22</v>
      </c>
      <c r="D106" s="10">
        <v>1.03</v>
      </c>
      <c r="E106" s="8" t="s">
        <v>17</v>
      </c>
      <c r="F106" s="8">
        <f>ROUNDUP(J105*0.003/(1*D106),-2)</f>
        <v>6500</v>
      </c>
      <c r="G106" s="8"/>
      <c r="H106" s="8">
        <f>ROUNDUP(F106*C106,0)</f>
        <v>170430</v>
      </c>
      <c r="I106" s="8">
        <f>H106</f>
        <v>170430</v>
      </c>
      <c r="J106" s="8"/>
      <c r="K106" s="8"/>
      <c r="L106" s="8"/>
      <c r="M106" s="25">
        <v>1</v>
      </c>
      <c r="N106" s="8"/>
    </row>
    <row r="107" spans="1:14" s="5" customFormat="1">
      <c r="A107" s="8">
        <v>104</v>
      </c>
      <c r="B107" s="9">
        <v>39967</v>
      </c>
      <c r="C107" s="8">
        <v>25.46</v>
      </c>
      <c r="D107" s="10">
        <v>0.97</v>
      </c>
      <c r="E107" s="8" t="s">
        <v>17</v>
      </c>
      <c r="F107" s="8">
        <f>ROUNDUP(J105*0.003/(1*D107),-2)</f>
        <v>6900</v>
      </c>
      <c r="G107" s="8"/>
      <c r="H107" s="8">
        <f t="shared" ref="H107:H110" si="32">ROUNDUP(F107*C107,0)</f>
        <v>175674</v>
      </c>
      <c r="I107" s="8">
        <f>H107+I106</f>
        <v>346104</v>
      </c>
      <c r="J107" s="8"/>
      <c r="K107" s="8"/>
      <c r="L107" s="8"/>
      <c r="M107" s="26"/>
      <c r="N107" s="8"/>
    </row>
    <row r="108" spans="1:14" s="5" customFormat="1">
      <c r="A108" s="8">
        <v>105</v>
      </c>
      <c r="B108" s="9">
        <v>39974</v>
      </c>
      <c r="C108" s="8">
        <v>26.08</v>
      </c>
      <c r="D108" s="10">
        <v>1</v>
      </c>
      <c r="E108" s="8" t="s">
        <v>17</v>
      </c>
      <c r="F108" s="8">
        <f>ROUNDUP(J105*0.003/(1*D108),-2)</f>
        <v>6700</v>
      </c>
      <c r="G108" s="8"/>
      <c r="H108" s="8">
        <f t="shared" si="32"/>
        <v>174736</v>
      </c>
      <c r="I108" s="8">
        <f t="shared" ref="I108:I110" si="33">H108+I107</f>
        <v>520840</v>
      </c>
      <c r="J108" s="8"/>
      <c r="K108" s="8"/>
      <c r="L108" s="8"/>
      <c r="M108" s="26"/>
      <c r="N108" s="8"/>
    </row>
    <row r="109" spans="1:14" s="5" customFormat="1">
      <c r="A109" s="8">
        <v>106</v>
      </c>
      <c r="B109" s="9">
        <v>39982</v>
      </c>
      <c r="C109" s="8">
        <v>27.99</v>
      </c>
      <c r="D109" s="10">
        <v>0.92</v>
      </c>
      <c r="E109" s="8" t="s">
        <v>17</v>
      </c>
      <c r="F109" s="8">
        <f>F106*4-F106-F107-F108</f>
        <v>5900</v>
      </c>
      <c r="G109" s="8"/>
      <c r="H109" s="8">
        <f t="shared" si="32"/>
        <v>165141</v>
      </c>
      <c r="I109" s="8">
        <f t="shared" si="33"/>
        <v>685981</v>
      </c>
      <c r="J109" s="8"/>
      <c r="K109" s="8"/>
      <c r="L109" s="8"/>
      <c r="M109" s="26"/>
      <c r="N109" s="8"/>
    </row>
    <row r="110" spans="1:14" s="5" customFormat="1">
      <c r="A110" s="8">
        <v>107</v>
      </c>
      <c r="B110" s="9">
        <v>39986</v>
      </c>
      <c r="C110" s="8">
        <v>27.45</v>
      </c>
      <c r="D110" s="10">
        <v>0.88</v>
      </c>
      <c r="E110" s="8" t="s">
        <v>17</v>
      </c>
      <c r="F110" s="8">
        <v>0</v>
      </c>
      <c r="G110" s="8"/>
      <c r="H110" s="8">
        <f t="shared" si="32"/>
        <v>0</v>
      </c>
      <c r="I110" s="8">
        <f t="shared" si="33"/>
        <v>685981</v>
      </c>
      <c r="J110" s="8"/>
      <c r="K110" s="8"/>
      <c r="L110" s="8"/>
      <c r="M110" s="26"/>
      <c r="N110" s="8"/>
    </row>
    <row r="111" spans="1:14" s="5" customFormat="1">
      <c r="A111" s="8">
        <v>108</v>
      </c>
      <c r="B111" s="9">
        <v>40037</v>
      </c>
      <c r="C111" s="8">
        <v>32.799999999999997</v>
      </c>
      <c r="D111" s="10"/>
      <c r="E111" s="11" t="s">
        <v>18</v>
      </c>
      <c r="F111" s="8"/>
      <c r="G111" s="8">
        <f>SUM(F106:F110)</f>
        <v>26000</v>
      </c>
      <c r="H111" s="8">
        <f>ROUNDUP(G111*C111,0)</f>
        <v>852800</v>
      </c>
      <c r="I111" s="8"/>
      <c r="J111" s="8">
        <f>J105+K111</f>
        <v>2393987</v>
      </c>
      <c r="K111" s="8">
        <f>H111-I110</f>
        <v>166819</v>
      </c>
      <c r="L111" s="8"/>
      <c r="M111" s="27"/>
      <c r="N111" s="8"/>
    </row>
    <row r="112" spans="1:14" s="5" customFormat="1">
      <c r="A112" s="8">
        <v>109</v>
      </c>
      <c r="B112" s="9">
        <v>40070</v>
      </c>
      <c r="C112" s="11">
        <v>33.68</v>
      </c>
      <c r="D112" s="10">
        <v>1.74</v>
      </c>
      <c r="E112" s="8" t="s">
        <v>17</v>
      </c>
      <c r="F112" s="8">
        <f>ROUNDUP(J111*0.003/(1*D112),-2)</f>
        <v>4200</v>
      </c>
      <c r="G112" s="8"/>
      <c r="H112" s="8">
        <f>ROUNDUP(F112*C112,0)</f>
        <v>141456</v>
      </c>
      <c r="I112" s="8">
        <f>H112</f>
        <v>141456</v>
      </c>
      <c r="J112" s="8"/>
      <c r="K112" s="8"/>
      <c r="L112" s="8"/>
      <c r="M112" s="25">
        <v>1</v>
      </c>
      <c r="N112" s="8"/>
    </row>
    <row r="113" spans="1:14" s="5" customFormat="1">
      <c r="A113" s="8">
        <v>110</v>
      </c>
      <c r="B113" s="9">
        <v>40079</v>
      </c>
      <c r="C113" s="8">
        <v>34.76</v>
      </c>
      <c r="D113" s="10"/>
      <c r="E113" s="11" t="s">
        <v>18</v>
      </c>
      <c r="F113" s="8"/>
      <c r="G113" s="8">
        <f>F112</f>
        <v>4200</v>
      </c>
      <c r="H113" s="8">
        <f>ROUNDUP(G113*C113,0)</f>
        <v>145992</v>
      </c>
      <c r="I113" s="8"/>
      <c r="J113" s="8">
        <f>J111+K113</f>
        <v>2398523</v>
      </c>
      <c r="K113" s="8">
        <f>H113-I112</f>
        <v>4536</v>
      </c>
      <c r="L113" s="8"/>
      <c r="M113" s="27"/>
      <c r="N113" s="8"/>
    </row>
    <row r="114" spans="1:14" s="5" customFormat="1">
      <c r="A114" s="8">
        <v>111</v>
      </c>
      <c r="B114" s="9">
        <v>40106</v>
      </c>
      <c r="C114" s="8">
        <v>36.99</v>
      </c>
      <c r="D114" s="10">
        <v>1.51</v>
      </c>
      <c r="E114" s="8" t="s">
        <v>17</v>
      </c>
      <c r="F114" s="8">
        <f>ROUNDUP(J113*0.003/(1*D114),-2)</f>
        <v>4800</v>
      </c>
      <c r="G114" s="8"/>
      <c r="H114" s="8">
        <f>ROUNDUP(F114*C114,0)</f>
        <v>177552</v>
      </c>
      <c r="I114" s="8">
        <f>H114</f>
        <v>177552</v>
      </c>
      <c r="J114" s="8"/>
      <c r="K114" s="8"/>
      <c r="L114" s="8"/>
      <c r="M114" s="25">
        <v>1</v>
      </c>
      <c r="N114" s="8"/>
    </row>
    <row r="115" spans="1:14" s="5" customFormat="1">
      <c r="A115" s="8">
        <v>112</v>
      </c>
      <c r="B115" s="9">
        <v>40119</v>
      </c>
      <c r="C115" s="8">
        <v>37.03</v>
      </c>
      <c r="D115" s="10"/>
      <c r="E115" s="11" t="s">
        <v>18</v>
      </c>
      <c r="F115" s="8"/>
      <c r="G115" s="8">
        <f>F114</f>
        <v>4800</v>
      </c>
      <c r="H115" s="8">
        <f>ROUNDUP(G115*C115,0)</f>
        <v>177744</v>
      </c>
      <c r="I115" s="8"/>
      <c r="J115" s="8">
        <f>J113+K115</f>
        <v>2398715</v>
      </c>
      <c r="K115" s="8">
        <f>H115-I114</f>
        <v>192</v>
      </c>
      <c r="L115" s="8"/>
      <c r="M115" s="27"/>
      <c r="N115" s="8"/>
    </row>
    <row r="116" spans="1:14" s="5" customFormat="1">
      <c r="A116" s="8">
        <v>113</v>
      </c>
      <c r="B116" s="9">
        <v>40121</v>
      </c>
      <c r="C116" s="8">
        <v>36.4</v>
      </c>
      <c r="D116" s="10">
        <v>1.28</v>
      </c>
      <c r="E116" s="8" t="s">
        <v>17</v>
      </c>
      <c r="F116" s="8">
        <f>ROUNDUP(J115*0.003/(1*D116),-2)</f>
        <v>5700</v>
      </c>
      <c r="G116" s="8"/>
      <c r="H116" s="8">
        <f>ROUNDUP(F116*C116,0)</f>
        <v>207480</v>
      </c>
      <c r="I116" s="8">
        <f>H116</f>
        <v>207480</v>
      </c>
      <c r="J116" s="8"/>
      <c r="K116" s="8"/>
      <c r="L116" s="8"/>
      <c r="M116" s="8"/>
      <c r="N116" s="25">
        <v>1</v>
      </c>
    </row>
    <row r="117" spans="1:14" s="5" customFormat="1">
      <c r="A117" s="8">
        <v>114</v>
      </c>
      <c r="B117" s="9">
        <v>40123</v>
      </c>
      <c r="C117" s="8">
        <v>36.35</v>
      </c>
      <c r="D117" s="10">
        <v>1.18</v>
      </c>
      <c r="E117" s="8" t="s">
        <v>17</v>
      </c>
      <c r="F117" s="8">
        <f>ROUNDUP(J115*0.003/(1*D117),-2)</f>
        <v>6100</v>
      </c>
      <c r="G117" s="8"/>
      <c r="H117" s="8">
        <f t="shared" ref="H117:H119" si="34">ROUNDUP(F117*C117,0)</f>
        <v>221735</v>
      </c>
      <c r="I117" s="8">
        <f>H117+I116</f>
        <v>429215</v>
      </c>
      <c r="J117" s="8"/>
      <c r="K117" s="8"/>
      <c r="L117" s="8"/>
      <c r="M117" s="8"/>
      <c r="N117" s="26"/>
    </row>
    <row r="118" spans="1:14" s="5" customFormat="1">
      <c r="A118" s="8">
        <v>115</v>
      </c>
      <c r="B118" s="9">
        <v>40133</v>
      </c>
      <c r="C118" s="8">
        <v>38.79</v>
      </c>
      <c r="D118" s="10">
        <v>1.21</v>
      </c>
      <c r="E118" s="8" t="s">
        <v>17</v>
      </c>
      <c r="F118" s="8">
        <f>ROUNDUP(J115*0.003/(1*D118),-2)</f>
        <v>6000</v>
      </c>
      <c r="G118" s="8"/>
      <c r="H118" s="8">
        <f t="shared" si="34"/>
        <v>232740</v>
      </c>
      <c r="I118" s="8">
        <f t="shared" ref="I118:I119" si="35">H118+I117</f>
        <v>661955</v>
      </c>
      <c r="J118" s="8"/>
      <c r="K118" s="8"/>
      <c r="L118" s="8"/>
      <c r="M118" s="8"/>
      <c r="N118" s="26"/>
    </row>
    <row r="119" spans="1:14" s="5" customFormat="1">
      <c r="A119" s="8">
        <v>116</v>
      </c>
      <c r="B119" s="9">
        <v>40136</v>
      </c>
      <c r="C119" s="8">
        <v>37.85</v>
      </c>
      <c r="D119" s="10">
        <v>1.18</v>
      </c>
      <c r="E119" s="8" t="s">
        <v>17</v>
      </c>
      <c r="F119" s="8">
        <f>F116*4-F116-F117-F118</f>
        <v>5000</v>
      </c>
      <c r="G119" s="8"/>
      <c r="H119" s="8">
        <f t="shared" si="34"/>
        <v>189250</v>
      </c>
      <c r="I119" s="8">
        <f t="shared" si="35"/>
        <v>851205</v>
      </c>
      <c r="J119" s="8"/>
      <c r="K119" s="8"/>
      <c r="L119" s="8"/>
      <c r="M119" s="8"/>
      <c r="N119" s="26"/>
    </row>
    <row r="120" spans="1:14" s="5" customFormat="1">
      <c r="A120" s="8">
        <v>117</v>
      </c>
      <c r="B120" s="9">
        <v>40143</v>
      </c>
      <c r="C120" s="8">
        <v>35.4</v>
      </c>
      <c r="D120" s="10"/>
      <c r="E120" s="11" t="s">
        <v>18</v>
      </c>
      <c r="F120" s="8"/>
      <c r="G120" s="8">
        <f>SUM(F116:F119)</f>
        <v>22800</v>
      </c>
      <c r="H120" s="8">
        <f>ROUNDUP(G120*C120,0)</f>
        <v>807120</v>
      </c>
      <c r="I120" s="8"/>
      <c r="J120" s="8">
        <f>J115+L120</f>
        <v>2354630</v>
      </c>
      <c r="K120" s="8"/>
      <c r="L120" s="8">
        <f>H120-I119</f>
        <v>-44085</v>
      </c>
      <c r="M120" s="8"/>
      <c r="N120" s="27"/>
    </row>
    <row r="121" spans="1:14" s="5" customFormat="1">
      <c r="A121" s="8">
        <v>118</v>
      </c>
      <c r="B121" s="9">
        <v>40240</v>
      </c>
      <c r="C121" s="8">
        <v>32.799999999999997</v>
      </c>
      <c r="D121" s="10">
        <v>1.26</v>
      </c>
      <c r="E121" s="8" t="s">
        <v>17</v>
      </c>
      <c r="F121" s="8">
        <f>ROUNDUP(J120*0.003/(1*D121),-2)</f>
        <v>5700</v>
      </c>
      <c r="G121" s="8"/>
      <c r="H121" s="8">
        <f>ROUNDUP(F121*C121,0)</f>
        <v>186960</v>
      </c>
      <c r="I121" s="8">
        <f>H121</f>
        <v>186960</v>
      </c>
      <c r="J121" s="8"/>
      <c r="K121" s="8"/>
      <c r="L121" s="8"/>
      <c r="M121" s="8"/>
      <c r="N121" s="25">
        <v>1</v>
      </c>
    </row>
    <row r="122" spans="1:14" s="5" customFormat="1">
      <c r="A122" s="8">
        <v>119</v>
      </c>
      <c r="B122" s="9">
        <v>40252</v>
      </c>
      <c r="C122" s="8">
        <v>30.4</v>
      </c>
      <c r="D122" s="10"/>
      <c r="E122" s="11" t="s">
        <v>18</v>
      </c>
      <c r="F122" s="8"/>
      <c r="G122" s="8">
        <f>F121</f>
        <v>5700</v>
      </c>
      <c r="H122" s="8">
        <f>ROUNDUP(G122*C122,0)</f>
        <v>173280</v>
      </c>
      <c r="I122" s="8"/>
      <c r="J122" s="8">
        <f>J120+L122</f>
        <v>2340950</v>
      </c>
      <c r="K122" s="8"/>
      <c r="L122" s="8">
        <f>H122-I121</f>
        <v>-13680</v>
      </c>
      <c r="M122" s="8"/>
      <c r="N122" s="27"/>
    </row>
    <row r="123" spans="1:14" s="5" customFormat="1">
      <c r="A123" s="8">
        <v>120</v>
      </c>
      <c r="B123" s="9">
        <v>40266</v>
      </c>
      <c r="C123" s="8">
        <v>33.590000000000003</v>
      </c>
      <c r="D123" s="10">
        <v>0.87</v>
      </c>
      <c r="E123" s="8" t="s">
        <v>17</v>
      </c>
      <c r="F123" s="8">
        <f>ROUNDUP(J122*0.003/(1*D123),-2)</f>
        <v>8100</v>
      </c>
      <c r="G123" s="8"/>
      <c r="H123" s="8">
        <f>ROUNDUP(F123*C123,0)</f>
        <v>272079</v>
      </c>
      <c r="I123" s="8">
        <f>H123</f>
        <v>272079</v>
      </c>
      <c r="J123" s="8"/>
      <c r="K123" s="8"/>
      <c r="L123" s="8"/>
      <c r="M123" s="8"/>
      <c r="N123" s="25">
        <v>1</v>
      </c>
    </row>
    <row r="124" spans="1:14" s="5" customFormat="1">
      <c r="A124" s="8">
        <v>121</v>
      </c>
      <c r="B124" s="9">
        <v>40269</v>
      </c>
      <c r="C124" s="8">
        <v>34.32</v>
      </c>
      <c r="D124" s="10">
        <v>0.87</v>
      </c>
      <c r="E124" s="8" t="s">
        <v>17</v>
      </c>
      <c r="F124" s="8">
        <f>ROUNDUP(J122*0.003/(1*D124),-2)</f>
        <v>8100</v>
      </c>
      <c r="G124" s="8"/>
      <c r="H124" s="8">
        <f t="shared" ref="H124" si="36">ROUNDUP(F124*C124,0)</f>
        <v>277992</v>
      </c>
      <c r="I124" s="8">
        <f>H124+I123</f>
        <v>550071</v>
      </c>
      <c r="J124" s="8"/>
      <c r="K124" s="8"/>
      <c r="L124" s="8"/>
      <c r="M124" s="8"/>
      <c r="N124" s="26"/>
    </row>
    <row r="125" spans="1:14" s="5" customFormat="1">
      <c r="A125" s="8">
        <v>122</v>
      </c>
      <c r="B125" s="9">
        <v>40287</v>
      </c>
      <c r="C125" s="8">
        <v>30.51</v>
      </c>
      <c r="D125" s="10"/>
      <c r="E125" s="11" t="s">
        <v>18</v>
      </c>
      <c r="F125" s="8"/>
      <c r="G125" s="8">
        <f>SUM(F123:F124)</f>
        <v>16200</v>
      </c>
      <c r="H125" s="8">
        <f>ROUNDUP(G125*C125,0)</f>
        <v>494262</v>
      </c>
      <c r="I125" s="8"/>
      <c r="J125" s="8">
        <f>J122+L125</f>
        <v>2285141</v>
      </c>
      <c r="K125" s="8"/>
      <c r="L125" s="8">
        <f>H125-I124</f>
        <v>-55809</v>
      </c>
      <c r="M125" s="8"/>
      <c r="N125" s="27"/>
    </row>
    <row r="126" spans="1:14" s="5" customFormat="1">
      <c r="A126" s="8">
        <v>123</v>
      </c>
      <c r="B126" s="9">
        <v>40385</v>
      </c>
      <c r="C126" s="8">
        <v>22.03</v>
      </c>
      <c r="D126" s="10">
        <v>1.2</v>
      </c>
      <c r="E126" s="8" t="s">
        <v>17</v>
      </c>
      <c r="F126" s="8">
        <f>ROUNDUP(J125*0.003/(1*D126),-2)</f>
        <v>5800</v>
      </c>
      <c r="G126" s="8"/>
      <c r="H126" s="8">
        <f>ROUNDUP(F126*C126,0)</f>
        <v>127774</v>
      </c>
      <c r="I126" s="8">
        <f>H126</f>
        <v>127774</v>
      </c>
      <c r="J126" s="8"/>
      <c r="K126" s="8"/>
      <c r="L126" s="8"/>
      <c r="M126" s="8"/>
      <c r="N126" s="25">
        <v>1</v>
      </c>
    </row>
    <row r="127" spans="1:14" s="5" customFormat="1">
      <c r="A127" s="8">
        <v>124</v>
      </c>
      <c r="B127" s="9">
        <v>40387</v>
      </c>
      <c r="C127" s="8">
        <v>22.7</v>
      </c>
      <c r="D127" s="10">
        <v>1.2</v>
      </c>
      <c r="E127" s="8" t="s">
        <v>17</v>
      </c>
      <c r="F127" s="8">
        <f>ROUNDUP(J125*0.003/(1*D127),-2)</f>
        <v>5800</v>
      </c>
      <c r="G127" s="8"/>
      <c r="H127" s="8">
        <f t="shared" ref="H127:H128" si="37">ROUNDUP(F127*C127,0)</f>
        <v>131660</v>
      </c>
      <c r="I127" s="8">
        <f>H127+I126</f>
        <v>259434</v>
      </c>
      <c r="J127" s="8"/>
      <c r="K127" s="8"/>
      <c r="L127" s="8"/>
      <c r="M127" s="8"/>
      <c r="N127" s="26"/>
    </row>
    <row r="128" spans="1:14" s="5" customFormat="1">
      <c r="A128" s="8">
        <v>125</v>
      </c>
      <c r="B128" s="9">
        <v>40392</v>
      </c>
      <c r="C128" s="8">
        <v>23.24</v>
      </c>
      <c r="D128" s="10">
        <v>0.78</v>
      </c>
      <c r="E128" s="8" t="s">
        <v>17</v>
      </c>
      <c r="F128" s="8">
        <f>ROUNDUP(J125*0.003/(1*D128),-2)</f>
        <v>8800</v>
      </c>
      <c r="G128" s="8"/>
      <c r="H128" s="8">
        <f t="shared" si="37"/>
        <v>204512</v>
      </c>
      <c r="I128" s="8">
        <f>H128+I127</f>
        <v>463946</v>
      </c>
      <c r="J128" s="8"/>
      <c r="K128" s="8"/>
      <c r="L128" s="8"/>
      <c r="M128" s="8"/>
      <c r="N128" s="26"/>
    </row>
    <row r="129" spans="1:14" s="5" customFormat="1">
      <c r="A129" s="8">
        <v>126</v>
      </c>
      <c r="B129" s="9">
        <v>40402</v>
      </c>
      <c r="C129" s="8">
        <v>22.03</v>
      </c>
      <c r="D129" s="10"/>
      <c r="E129" s="11" t="s">
        <v>18</v>
      </c>
      <c r="F129" s="8"/>
      <c r="G129" s="8">
        <f>SUM(F126:F128)</f>
        <v>20400</v>
      </c>
      <c r="H129" s="8">
        <f>ROUNDUP(G129*C129,0)</f>
        <v>449412</v>
      </c>
      <c r="I129" s="8"/>
      <c r="J129" s="8">
        <f>J125+L129</f>
        <v>2270607</v>
      </c>
      <c r="K129" s="8"/>
      <c r="L129" s="8">
        <f>H129-I128</f>
        <v>-14534</v>
      </c>
      <c r="M129" s="8"/>
      <c r="N129" s="27"/>
    </row>
    <row r="130" spans="1:14" s="5" customFormat="1">
      <c r="A130" s="8">
        <v>127</v>
      </c>
      <c r="B130" s="9">
        <v>40409</v>
      </c>
      <c r="C130" s="8">
        <v>25.39</v>
      </c>
      <c r="D130" s="10">
        <v>0.85</v>
      </c>
      <c r="E130" s="8" t="s">
        <v>17</v>
      </c>
      <c r="F130" s="8">
        <f>ROUNDUP(J129*0.003/(1*D130),-2)</f>
        <v>8100</v>
      </c>
      <c r="G130" s="8"/>
      <c r="H130" s="8">
        <f>ROUNDUP(F130*C130,0)</f>
        <v>205659</v>
      </c>
      <c r="I130" s="8">
        <f>H130</f>
        <v>205659</v>
      </c>
      <c r="J130" s="8"/>
      <c r="K130" s="8"/>
      <c r="L130" s="8"/>
      <c r="M130" s="8"/>
      <c r="N130" s="25">
        <v>1</v>
      </c>
    </row>
    <row r="131" spans="1:14" s="5" customFormat="1">
      <c r="A131" s="8">
        <v>128</v>
      </c>
      <c r="B131" s="9">
        <v>40415</v>
      </c>
      <c r="C131" s="8">
        <v>25.2</v>
      </c>
      <c r="D131" s="10"/>
      <c r="E131" s="11" t="s">
        <v>18</v>
      </c>
      <c r="F131" s="8"/>
      <c r="G131" s="8">
        <f>F130</f>
        <v>8100</v>
      </c>
      <c r="H131" s="8">
        <f>ROUNDUP(G131*C131,0)</f>
        <v>204120</v>
      </c>
      <c r="I131" s="8"/>
      <c r="J131" s="8">
        <f>J129+L131</f>
        <v>2269068</v>
      </c>
      <c r="K131" s="8"/>
      <c r="L131" s="8">
        <f>H131-I130</f>
        <v>-1539</v>
      </c>
      <c r="M131" s="8"/>
      <c r="N131" s="27"/>
    </row>
    <row r="132" spans="1:14" s="5" customFormat="1">
      <c r="A132" s="8">
        <v>129</v>
      </c>
      <c r="B132" s="9">
        <v>40459</v>
      </c>
      <c r="C132" s="8">
        <v>29.87</v>
      </c>
      <c r="D132" s="10">
        <v>1.1100000000000001</v>
      </c>
      <c r="E132" s="8" t="s">
        <v>17</v>
      </c>
      <c r="F132" s="8">
        <f>ROUNDUP(J131*0.003/(1*D132),-2)</f>
        <v>6200</v>
      </c>
      <c r="G132" s="8"/>
      <c r="H132" s="8">
        <f>ROUNDUP(F132*C132,0)</f>
        <v>185194</v>
      </c>
      <c r="I132" s="8">
        <f>H132</f>
        <v>185194</v>
      </c>
      <c r="J132" s="8"/>
      <c r="K132" s="8"/>
      <c r="L132" s="8"/>
      <c r="M132" s="8"/>
      <c r="N132" s="25">
        <v>1</v>
      </c>
    </row>
    <row r="133" spans="1:14" s="5" customFormat="1">
      <c r="A133" s="8">
        <v>130</v>
      </c>
      <c r="B133" s="9">
        <v>40462</v>
      </c>
      <c r="C133" s="8">
        <v>30.24</v>
      </c>
      <c r="D133" s="10">
        <v>1.08</v>
      </c>
      <c r="E133" s="8" t="s">
        <v>17</v>
      </c>
      <c r="F133" s="8">
        <f>ROUNDUP(J131*0.003/(1*D133),-2)</f>
        <v>6400</v>
      </c>
      <c r="G133" s="8"/>
      <c r="H133" s="8">
        <f t="shared" ref="H133:H135" si="38">ROUNDUP(F133*C133,0)</f>
        <v>193536</v>
      </c>
      <c r="I133" s="8">
        <f>H133+I132</f>
        <v>378730</v>
      </c>
      <c r="J133" s="8"/>
      <c r="K133" s="8"/>
      <c r="L133" s="8"/>
      <c r="M133" s="8"/>
      <c r="N133" s="26"/>
    </row>
    <row r="134" spans="1:14" s="5" customFormat="1">
      <c r="A134" s="8">
        <v>131</v>
      </c>
      <c r="B134" s="9">
        <v>40463</v>
      </c>
      <c r="C134" s="8">
        <v>32.42</v>
      </c>
      <c r="D134" s="10">
        <v>1.1599999999999999</v>
      </c>
      <c r="E134" s="8" t="s">
        <v>17</v>
      </c>
      <c r="F134" s="8">
        <f>ROUNDUP(J131*0.003/(1*D134),-2)</f>
        <v>5900</v>
      </c>
      <c r="G134" s="8"/>
      <c r="H134" s="8">
        <f t="shared" si="38"/>
        <v>191278</v>
      </c>
      <c r="I134" s="8">
        <f>H134+I133</f>
        <v>570008</v>
      </c>
      <c r="J134" s="8"/>
      <c r="K134" s="8"/>
      <c r="L134" s="8"/>
      <c r="M134" s="8"/>
      <c r="N134" s="26"/>
    </row>
    <row r="135" spans="1:14" s="5" customFormat="1">
      <c r="A135" s="8">
        <v>132</v>
      </c>
      <c r="B135" s="9">
        <v>40465</v>
      </c>
      <c r="C135" s="8">
        <v>32.18</v>
      </c>
      <c r="D135" s="10">
        <v>1.25</v>
      </c>
      <c r="E135" s="8" t="s">
        <v>17</v>
      </c>
      <c r="F135" s="8">
        <f>ROUNDUP(J131*0.003/(1*D135),-2)</f>
        <v>5500</v>
      </c>
      <c r="G135" s="8"/>
      <c r="H135" s="8">
        <f t="shared" si="38"/>
        <v>176990</v>
      </c>
      <c r="I135" s="8">
        <f>H135+I134</f>
        <v>746998</v>
      </c>
      <c r="J135" s="8"/>
      <c r="K135" s="8"/>
      <c r="L135" s="8"/>
      <c r="M135" s="8"/>
      <c r="N135" s="26"/>
    </row>
    <row r="136" spans="1:14" s="5" customFormat="1">
      <c r="A136" s="8">
        <v>133</v>
      </c>
      <c r="B136" s="9">
        <v>40497</v>
      </c>
      <c r="C136" s="8">
        <v>22.04</v>
      </c>
      <c r="D136" s="10"/>
      <c r="E136" s="11" t="s">
        <v>18</v>
      </c>
      <c r="F136" s="8"/>
      <c r="G136" s="8">
        <f>SUM(F132:F135)</f>
        <v>24000</v>
      </c>
      <c r="H136" s="8">
        <f>ROUNDUP(G136*C136,0)</f>
        <v>528960</v>
      </c>
      <c r="I136" s="8"/>
      <c r="J136" s="8">
        <f>J131+L136</f>
        <v>2051030</v>
      </c>
      <c r="K136" s="8"/>
      <c r="L136" s="8">
        <f>H136-I135</f>
        <v>-218038</v>
      </c>
      <c r="M136" s="8"/>
      <c r="N136" s="27"/>
    </row>
    <row r="137" spans="1:14" s="5" customFormat="1">
      <c r="A137" s="8">
        <v>134</v>
      </c>
      <c r="B137" s="9">
        <v>40588</v>
      </c>
      <c r="C137" s="8">
        <v>23.49</v>
      </c>
      <c r="D137" s="10">
        <v>0.78</v>
      </c>
      <c r="E137" s="8" t="s">
        <v>17</v>
      </c>
      <c r="F137" s="8">
        <f>ROUNDUP(J136*0.003/(1*D137),-2)</f>
        <v>7900</v>
      </c>
      <c r="G137" s="8"/>
      <c r="H137" s="8">
        <f>ROUNDUP(F137*C137,0)</f>
        <v>185571</v>
      </c>
      <c r="I137" s="8">
        <f>H137</f>
        <v>185571</v>
      </c>
      <c r="J137" s="8"/>
      <c r="K137" s="8"/>
      <c r="L137" s="8"/>
      <c r="M137" s="25">
        <v>1</v>
      </c>
      <c r="N137" s="8"/>
    </row>
    <row r="138" spans="1:14" s="5" customFormat="1">
      <c r="A138" s="8">
        <v>135</v>
      </c>
      <c r="B138" s="9">
        <v>40590</v>
      </c>
      <c r="C138" s="8">
        <v>24.12</v>
      </c>
      <c r="D138" s="10">
        <v>0.81</v>
      </c>
      <c r="E138" s="8" t="s">
        <v>17</v>
      </c>
      <c r="F138" s="8">
        <f>ROUNDUP(J136*0.003/(1*D138),-2)</f>
        <v>7600</v>
      </c>
      <c r="G138" s="8"/>
      <c r="H138" s="8">
        <f t="shared" ref="H138:H139" si="39">ROUNDUP(F138*C138,0)</f>
        <v>183312</v>
      </c>
      <c r="I138" s="8">
        <f>H138+I137</f>
        <v>368883</v>
      </c>
      <c r="J138" s="8"/>
      <c r="K138" s="8"/>
      <c r="L138" s="8"/>
      <c r="M138" s="26"/>
      <c r="N138" s="8"/>
    </row>
    <row r="139" spans="1:14" s="5" customFormat="1">
      <c r="A139" s="8">
        <v>136</v>
      </c>
      <c r="B139" s="9">
        <v>40609</v>
      </c>
      <c r="C139" s="8">
        <v>26.48</v>
      </c>
      <c r="D139" s="10">
        <v>0.97</v>
      </c>
      <c r="E139" s="8" t="s">
        <v>17</v>
      </c>
      <c r="F139" s="8">
        <f>ROUNDUP(J136*0.003/(1*D139),-2)</f>
        <v>6400</v>
      </c>
      <c r="G139" s="8"/>
      <c r="H139" s="8">
        <f t="shared" si="39"/>
        <v>169472</v>
      </c>
      <c r="I139" s="8">
        <f>H139+I138</f>
        <v>538355</v>
      </c>
      <c r="J139" s="8"/>
      <c r="K139" s="8"/>
      <c r="L139" s="8"/>
      <c r="M139" s="26"/>
      <c r="N139" s="8"/>
    </row>
    <row r="140" spans="1:14" s="5" customFormat="1">
      <c r="A140" s="8">
        <v>137</v>
      </c>
      <c r="B140" s="9">
        <v>40617</v>
      </c>
      <c r="C140" s="8">
        <v>25.36</v>
      </c>
      <c r="D140" s="10"/>
      <c r="E140" s="11" t="s">
        <v>18</v>
      </c>
      <c r="F140" s="8"/>
      <c r="G140" s="8">
        <f>SUM(F137:F139)</f>
        <v>21900</v>
      </c>
      <c r="H140" s="8">
        <f>ROUNDUP(G140*C140,0)</f>
        <v>555384</v>
      </c>
      <c r="I140" s="8"/>
      <c r="J140" s="8">
        <f>J136+K140</f>
        <v>2068059</v>
      </c>
      <c r="K140" s="8">
        <f>H140-I139</f>
        <v>17029</v>
      </c>
      <c r="L140" s="8"/>
      <c r="M140" s="27"/>
      <c r="N140" s="8"/>
    </row>
    <row r="141" spans="1:14" s="5" customFormat="1">
      <c r="A141" s="8">
        <v>138</v>
      </c>
      <c r="B141" s="9">
        <v>40641</v>
      </c>
      <c r="C141" s="11">
        <v>28.89</v>
      </c>
      <c r="D141" s="10">
        <v>0.93</v>
      </c>
      <c r="E141" s="8" t="s">
        <v>17</v>
      </c>
      <c r="F141" s="8">
        <f>ROUNDUP(J140*0.003/(1*D141),-2)</f>
        <v>6700</v>
      </c>
      <c r="G141" s="8"/>
      <c r="H141" s="8">
        <f>ROUNDUP(F141*C141,0)</f>
        <v>193563</v>
      </c>
      <c r="I141" s="8">
        <f>H141</f>
        <v>193563</v>
      </c>
      <c r="J141" s="8"/>
      <c r="K141" s="8"/>
      <c r="L141" s="8"/>
      <c r="M141" s="8"/>
      <c r="N141" s="25">
        <v>1</v>
      </c>
    </row>
    <row r="142" spans="1:14" s="5" customFormat="1">
      <c r="A142" s="8">
        <v>139</v>
      </c>
      <c r="B142" s="9">
        <v>40646</v>
      </c>
      <c r="C142" s="8">
        <v>28.8</v>
      </c>
      <c r="D142" s="10">
        <v>0.93</v>
      </c>
      <c r="E142" s="8" t="s">
        <v>17</v>
      </c>
      <c r="F142" s="8">
        <f>ROUNDUP(J140*0.003/(1*D142),-2)</f>
        <v>6700</v>
      </c>
      <c r="G142" s="8" t="s">
        <v>24</v>
      </c>
      <c r="H142" s="8">
        <f t="shared" ref="H142" si="40">ROUNDUP(F142*C142,0)</f>
        <v>192960</v>
      </c>
      <c r="I142" s="8">
        <f>H142+I141</f>
        <v>386523</v>
      </c>
      <c r="J142" s="8"/>
      <c r="K142" s="8"/>
      <c r="L142" s="8"/>
      <c r="M142" s="8"/>
      <c r="N142" s="26"/>
    </row>
    <row r="143" spans="1:14" s="5" customFormat="1">
      <c r="A143" s="8">
        <v>140</v>
      </c>
      <c r="B143" s="9">
        <v>40658</v>
      </c>
      <c r="C143" s="8">
        <v>18.52</v>
      </c>
      <c r="D143" s="10"/>
      <c r="E143" s="11" t="s">
        <v>18</v>
      </c>
      <c r="F143" s="8"/>
      <c r="G143" s="8">
        <f>SUM(F141:F142)+SUM(F141:F142)*0.5</f>
        <v>20100</v>
      </c>
      <c r="H143" s="8">
        <f>ROUNDUP(G143*C143,0)</f>
        <v>372252</v>
      </c>
      <c r="I143" s="8"/>
      <c r="J143" s="8">
        <f>J140+L143</f>
        <v>2053788</v>
      </c>
      <c r="K143" s="8"/>
      <c r="L143" s="8">
        <f>H143-I142</f>
        <v>-14271</v>
      </c>
      <c r="M143" s="8"/>
      <c r="N143" s="27"/>
    </row>
    <row r="144" spans="1:14" s="5" customFormat="1">
      <c r="A144" s="8">
        <v>141</v>
      </c>
      <c r="B144" s="9">
        <v>40728</v>
      </c>
      <c r="C144" s="8">
        <v>18.78</v>
      </c>
      <c r="D144" s="10">
        <v>0.63</v>
      </c>
      <c r="E144" s="8" t="s">
        <v>17</v>
      </c>
      <c r="F144" s="8">
        <f>ROUNDUP(J143*0.003/(1*D144),-2)</f>
        <v>9800</v>
      </c>
      <c r="G144" s="8"/>
      <c r="H144" s="8">
        <f>ROUNDUP(F144*C144,0)</f>
        <v>184044</v>
      </c>
      <c r="I144" s="8">
        <f>H144</f>
        <v>184044</v>
      </c>
      <c r="J144" s="8"/>
      <c r="K144" s="8"/>
      <c r="L144" s="8"/>
      <c r="M144" s="8"/>
      <c r="N144" s="25">
        <v>1</v>
      </c>
    </row>
    <row r="145" spans="1:14" s="5" customFormat="1">
      <c r="A145" s="8">
        <v>142</v>
      </c>
      <c r="B145" s="9">
        <v>40749</v>
      </c>
      <c r="C145" s="8">
        <v>17.48</v>
      </c>
      <c r="D145" s="10"/>
      <c r="E145" s="11" t="s">
        <v>18</v>
      </c>
      <c r="F145" s="8"/>
      <c r="G145" s="8">
        <f>F144</f>
        <v>9800</v>
      </c>
      <c r="H145" s="8">
        <f>ROUNDUP(G145*C145,0)</f>
        <v>171304</v>
      </c>
      <c r="I145" s="8"/>
      <c r="J145" s="8">
        <f>J143+L145</f>
        <v>2041048</v>
      </c>
      <c r="K145" s="8"/>
      <c r="L145" s="8">
        <f>H145-I144</f>
        <v>-12740</v>
      </c>
      <c r="M145" s="8"/>
      <c r="N145" s="27"/>
    </row>
    <row r="146" spans="1:14" s="5" customFormat="1">
      <c r="A146" s="8">
        <v>143</v>
      </c>
      <c r="B146" s="9">
        <v>40844</v>
      </c>
      <c r="C146" s="8">
        <v>15.11</v>
      </c>
      <c r="D146" s="10">
        <v>0.48</v>
      </c>
      <c r="E146" s="8" t="s">
        <v>17</v>
      </c>
      <c r="F146" s="8">
        <f>ROUNDUP(J145*0.003/(1*D146),-2)</f>
        <v>12800</v>
      </c>
      <c r="G146" s="8"/>
      <c r="H146" s="8">
        <f>ROUNDUP(F146*C146,0)</f>
        <v>193408</v>
      </c>
      <c r="I146" s="8">
        <f>H146</f>
        <v>193408</v>
      </c>
      <c r="J146" s="8"/>
      <c r="K146" s="8"/>
      <c r="L146" s="8"/>
      <c r="M146" s="8"/>
      <c r="N146" s="25">
        <v>1</v>
      </c>
    </row>
    <row r="147" spans="1:14" s="5" customFormat="1">
      <c r="A147" s="8">
        <v>144</v>
      </c>
      <c r="B147" s="9">
        <v>40849</v>
      </c>
      <c r="C147" s="8">
        <v>15.05</v>
      </c>
      <c r="D147" s="10">
        <v>0.49</v>
      </c>
      <c r="E147" s="8" t="s">
        <v>17</v>
      </c>
      <c r="F147" s="8">
        <f>ROUNDUP(J145*0.003/(1*D147),-2)</f>
        <v>12500</v>
      </c>
      <c r="G147" s="8"/>
      <c r="H147" s="8">
        <f t="shared" ref="H147:H148" si="41">ROUNDUP(F147*C147,0)</f>
        <v>188125</v>
      </c>
      <c r="I147" s="8">
        <f>H147+I146</f>
        <v>381533</v>
      </c>
      <c r="J147" s="8"/>
      <c r="K147" s="8"/>
      <c r="L147" s="8"/>
      <c r="M147" s="8"/>
      <c r="N147" s="26"/>
    </row>
    <row r="148" spans="1:14" s="5" customFormat="1">
      <c r="A148" s="8">
        <v>145</v>
      </c>
      <c r="B148" s="9">
        <v>40851</v>
      </c>
      <c r="C148" s="8">
        <v>15.14</v>
      </c>
      <c r="D148" s="10">
        <v>0.47</v>
      </c>
      <c r="E148" s="8" t="s">
        <v>17</v>
      </c>
      <c r="F148" s="8">
        <f>ROUNDUP(J145*0.003/(1*D148),-2)</f>
        <v>13100</v>
      </c>
      <c r="G148" s="8"/>
      <c r="H148" s="8">
        <f t="shared" si="41"/>
        <v>198334</v>
      </c>
      <c r="I148" s="8">
        <f>H148+I147</f>
        <v>579867</v>
      </c>
      <c r="J148" s="8"/>
      <c r="K148" s="8"/>
      <c r="L148" s="8"/>
      <c r="M148" s="8"/>
      <c r="N148" s="26"/>
    </row>
    <row r="149" spans="1:14" s="5" customFormat="1">
      <c r="A149" s="8">
        <v>146</v>
      </c>
      <c r="B149" s="9">
        <v>40865</v>
      </c>
      <c r="C149" s="8">
        <v>13.76</v>
      </c>
      <c r="D149" s="10"/>
      <c r="E149" s="11" t="s">
        <v>18</v>
      </c>
      <c r="F149" s="8"/>
      <c r="G149" s="8">
        <f>SUM(F146:F148)</f>
        <v>38400</v>
      </c>
      <c r="H149" s="8">
        <f>ROUNDUP(G149*C149,0)</f>
        <v>528384</v>
      </c>
      <c r="I149" s="8"/>
      <c r="J149" s="8">
        <f>J145+L149</f>
        <v>1989565</v>
      </c>
      <c r="K149" s="8"/>
      <c r="L149" s="8">
        <f>H149-I148</f>
        <v>-51483</v>
      </c>
      <c r="M149" s="8"/>
      <c r="N149" s="27"/>
    </row>
    <row r="150" spans="1:14" s="5" customFormat="1">
      <c r="A150" s="8">
        <v>147</v>
      </c>
      <c r="B150" s="9">
        <v>40925</v>
      </c>
      <c r="C150" s="8">
        <v>13.77</v>
      </c>
      <c r="D150" s="10">
        <v>0.51</v>
      </c>
      <c r="E150" s="8" t="s">
        <v>17</v>
      </c>
      <c r="F150" s="8">
        <f>ROUNDUP(J149*0.003/(1*D150),-2)</f>
        <v>11800</v>
      </c>
      <c r="G150" s="8"/>
      <c r="H150" s="8">
        <f>ROUNDUP(F150*C150,0)</f>
        <v>162486</v>
      </c>
      <c r="I150" s="8">
        <f>H150</f>
        <v>162486</v>
      </c>
      <c r="J150" s="8"/>
      <c r="K150" s="8"/>
      <c r="L150" s="8"/>
      <c r="M150" s="25">
        <v>1</v>
      </c>
      <c r="N150" s="8"/>
    </row>
    <row r="151" spans="1:14" s="5" customFormat="1">
      <c r="A151" s="8">
        <v>148</v>
      </c>
      <c r="B151" s="9">
        <v>40942</v>
      </c>
      <c r="C151" s="8">
        <v>13.95</v>
      </c>
      <c r="D151" s="10">
        <v>0.52</v>
      </c>
      <c r="E151" s="8" t="s">
        <v>17</v>
      </c>
      <c r="F151" s="8">
        <f>ROUNDUP(J149*0.003/(1*D151),-2)</f>
        <v>11500</v>
      </c>
      <c r="G151" s="8"/>
      <c r="H151" s="8">
        <f t="shared" ref="H151:H153" si="42">ROUNDUP(F151*C151,0)</f>
        <v>160425</v>
      </c>
      <c r="I151" s="8">
        <f>H151+I150</f>
        <v>322911</v>
      </c>
      <c r="J151" s="8"/>
      <c r="K151" s="8"/>
      <c r="L151" s="8"/>
      <c r="M151" s="26"/>
      <c r="N151" s="8"/>
    </row>
    <row r="152" spans="1:14" s="5" customFormat="1">
      <c r="A152" s="8">
        <v>149</v>
      </c>
      <c r="B152" s="9">
        <v>40949</v>
      </c>
      <c r="C152" s="8">
        <v>13.88</v>
      </c>
      <c r="D152" s="10">
        <v>0.49</v>
      </c>
      <c r="E152" s="8" t="s">
        <v>17</v>
      </c>
      <c r="F152" s="8">
        <f>ROUNDUP(J149*0.003/(1*D152),-2)</f>
        <v>12200</v>
      </c>
      <c r="G152" s="8"/>
      <c r="H152" s="8">
        <f t="shared" si="42"/>
        <v>169336</v>
      </c>
      <c r="I152" s="8">
        <f>H152+I151</f>
        <v>492247</v>
      </c>
      <c r="J152" s="8"/>
      <c r="K152" s="8"/>
      <c r="L152" s="8"/>
      <c r="M152" s="26"/>
      <c r="N152" s="8"/>
    </row>
    <row r="153" spans="1:14" s="5" customFormat="1">
      <c r="A153" s="8">
        <v>150</v>
      </c>
      <c r="B153" s="9">
        <v>40960</v>
      </c>
      <c r="C153" s="8">
        <v>13.9</v>
      </c>
      <c r="D153" s="10">
        <v>0.45</v>
      </c>
      <c r="E153" s="8" t="s">
        <v>17</v>
      </c>
      <c r="F153" s="8">
        <f>F150*4-F150-F151-F152</f>
        <v>11700</v>
      </c>
      <c r="G153" s="8"/>
      <c r="H153" s="8">
        <f t="shared" si="42"/>
        <v>162630</v>
      </c>
      <c r="I153" s="8">
        <f>H153+I152</f>
        <v>654877</v>
      </c>
      <c r="J153" s="8"/>
      <c r="K153" s="8"/>
      <c r="L153" s="8"/>
      <c r="M153" s="26"/>
      <c r="N153" s="8"/>
    </row>
    <row r="154" spans="1:14" s="5" customFormat="1">
      <c r="A154" s="8">
        <v>151</v>
      </c>
      <c r="B154" s="9">
        <v>40961</v>
      </c>
      <c r="C154" s="8">
        <v>14.09</v>
      </c>
      <c r="D154" s="10">
        <v>0.44</v>
      </c>
      <c r="E154" s="8" t="s">
        <v>17</v>
      </c>
      <c r="F154" s="8">
        <v>0</v>
      </c>
      <c r="G154" s="8"/>
      <c r="H154" s="8"/>
      <c r="I154" s="8"/>
      <c r="J154" s="8"/>
      <c r="K154" s="8"/>
      <c r="L154" s="8"/>
      <c r="M154" s="26"/>
      <c r="N154" s="8"/>
    </row>
    <row r="155" spans="1:14" s="5" customFormat="1">
      <c r="A155" s="8">
        <v>152</v>
      </c>
      <c r="B155" s="9">
        <v>40969</v>
      </c>
      <c r="C155" s="8">
        <v>14.54</v>
      </c>
      <c r="D155" s="10">
        <v>0.36</v>
      </c>
      <c r="E155" s="8" t="s">
        <v>17</v>
      </c>
      <c r="F155" s="8">
        <v>0</v>
      </c>
      <c r="G155" s="8"/>
      <c r="H155" s="8"/>
      <c r="I155" s="8"/>
      <c r="J155" s="8"/>
      <c r="K155" s="8"/>
      <c r="L155" s="8"/>
      <c r="M155" s="26"/>
      <c r="N155" s="8"/>
    </row>
    <row r="156" spans="1:14" s="5" customFormat="1">
      <c r="A156" s="8">
        <v>153</v>
      </c>
      <c r="B156" s="9">
        <v>40982</v>
      </c>
      <c r="C156" s="8">
        <v>14.04</v>
      </c>
      <c r="D156" s="10"/>
      <c r="E156" s="11" t="s">
        <v>18</v>
      </c>
      <c r="F156" s="8"/>
      <c r="G156" s="8">
        <f>SUM(F150:F155)</f>
        <v>47200</v>
      </c>
      <c r="H156" s="8">
        <f>ROUNDUP(G156*C156,0)</f>
        <v>662688</v>
      </c>
      <c r="I156" s="8"/>
      <c r="J156" s="8">
        <f>J149+K156</f>
        <v>1997376</v>
      </c>
      <c r="K156" s="8">
        <f>H156-I153</f>
        <v>7811</v>
      </c>
      <c r="L156" s="8"/>
      <c r="M156" s="27"/>
      <c r="N156" s="8"/>
    </row>
    <row r="157" spans="1:14" s="5" customFormat="1">
      <c r="A157" s="8">
        <v>154</v>
      </c>
      <c r="B157" s="9">
        <v>41031</v>
      </c>
      <c r="C157" s="8">
        <v>14.6</v>
      </c>
      <c r="D157" s="10">
        <v>0.45</v>
      </c>
      <c r="E157" s="8" t="s">
        <v>17</v>
      </c>
      <c r="F157" s="8">
        <f>ROUNDUP(J156*0.003/(1*D157),-2)</f>
        <v>13400</v>
      </c>
      <c r="G157" s="8"/>
      <c r="H157" s="8">
        <f>ROUNDUP(F157*C157,0)</f>
        <v>195640</v>
      </c>
      <c r="I157" s="8">
        <f>H157</f>
        <v>195640</v>
      </c>
      <c r="J157" s="8"/>
      <c r="K157" s="8"/>
      <c r="L157" s="8"/>
      <c r="M157" s="8"/>
      <c r="N157" s="25">
        <v>1</v>
      </c>
    </row>
    <row r="158" spans="1:14" s="5" customFormat="1">
      <c r="A158" s="8">
        <v>155</v>
      </c>
      <c r="B158" s="9">
        <v>41043</v>
      </c>
      <c r="C158" s="8">
        <v>14.19</v>
      </c>
      <c r="D158" s="10"/>
      <c r="E158" s="11" t="s">
        <v>18</v>
      </c>
      <c r="F158" s="8"/>
      <c r="G158" s="8">
        <f>F157</f>
        <v>13400</v>
      </c>
      <c r="H158" s="8">
        <f>ROUNDUP(G158*C158,0)</f>
        <v>190146</v>
      </c>
      <c r="I158" s="8"/>
      <c r="J158" s="8">
        <f>J156+L158</f>
        <v>1991882</v>
      </c>
      <c r="K158" s="8"/>
      <c r="L158" s="8">
        <f>H158-I157</f>
        <v>-5494</v>
      </c>
      <c r="M158" s="8"/>
      <c r="N158" s="27"/>
    </row>
    <row r="159" spans="1:14" s="5" customFormat="1">
      <c r="A159" s="8">
        <v>156</v>
      </c>
      <c r="B159" s="9">
        <v>41253</v>
      </c>
      <c r="C159" s="8">
        <v>8.89</v>
      </c>
      <c r="D159" s="10">
        <v>0.26</v>
      </c>
      <c r="E159" s="8" t="s">
        <v>17</v>
      </c>
      <c r="F159" s="8">
        <f>ROUNDUP(J158*0.003/(1*D159),-2)</f>
        <v>23000</v>
      </c>
      <c r="G159" s="8"/>
      <c r="H159" s="8">
        <f>ROUNDUP(F159*C159,0)</f>
        <v>204470</v>
      </c>
      <c r="I159" s="8">
        <f>H159</f>
        <v>204470</v>
      </c>
      <c r="J159" s="8"/>
      <c r="K159" s="8"/>
      <c r="L159" s="8"/>
      <c r="M159" s="25">
        <v>1</v>
      </c>
      <c r="N159" s="8"/>
    </row>
    <row r="160" spans="1:14" s="5" customFormat="1">
      <c r="A160" s="8">
        <v>157</v>
      </c>
      <c r="B160" s="9">
        <v>41257</v>
      </c>
      <c r="C160" s="8">
        <v>9.25</v>
      </c>
      <c r="D160" s="10">
        <v>0.28000000000000003</v>
      </c>
      <c r="E160" s="8" t="s">
        <v>17</v>
      </c>
      <c r="F160" s="8">
        <f>ROUNDUP(J158*0.003/(1*D160),-2)</f>
        <v>21400</v>
      </c>
      <c r="G160" s="8"/>
      <c r="H160" s="8">
        <f t="shared" ref="H160:H162" si="43">ROUNDUP(F160*C160,0)</f>
        <v>197950</v>
      </c>
      <c r="I160" s="8">
        <f>H160+I159</f>
        <v>402420</v>
      </c>
      <c r="J160" s="8"/>
      <c r="K160" s="8"/>
      <c r="L160" s="8"/>
      <c r="M160" s="26"/>
      <c r="N160" s="8"/>
    </row>
    <row r="161" spans="1:14" s="5" customFormat="1">
      <c r="A161" s="8">
        <v>158</v>
      </c>
      <c r="B161" s="9">
        <v>41263</v>
      </c>
      <c r="C161" s="8">
        <v>10.01</v>
      </c>
      <c r="D161" s="10">
        <v>0.33</v>
      </c>
      <c r="E161" s="8" t="s">
        <v>17</v>
      </c>
      <c r="F161" s="8">
        <f>ROUNDUP(J158*0.003/(1*D161),-2)</f>
        <v>18200</v>
      </c>
      <c r="G161" s="8"/>
      <c r="H161" s="8">
        <f t="shared" si="43"/>
        <v>182182</v>
      </c>
      <c r="I161" s="8">
        <f>H161+I160</f>
        <v>584602</v>
      </c>
      <c r="J161" s="8"/>
      <c r="K161" s="8"/>
      <c r="L161" s="8"/>
      <c r="M161" s="26"/>
      <c r="N161" s="8"/>
    </row>
    <row r="162" spans="1:14" s="5" customFormat="1">
      <c r="A162" s="8">
        <v>159</v>
      </c>
      <c r="B162" s="9">
        <v>41268</v>
      </c>
      <c r="C162" s="8">
        <v>10.3</v>
      </c>
      <c r="D162" s="10">
        <v>0.37</v>
      </c>
      <c r="E162" s="8" t="s">
        <v>17</v>
      </c>
      <c r="F162" s="8">
        <f>ROUNDUP(J158*0.003/(1*D162),-2)</f>
        <v>16200</v>
      </c>
      <c r="G162" s="8"/>
      <c r="H162" s="8">
        <f t="shared" si="43"/>
        <v>166860</v>
      </c>
      <c r="I162" s="8">
        <f>H162+I161</f>
        <v>751462</v>
      </c>
      <c r="J162" s="8"/>
      <c r="K162" s="8"/>
      <c r="L162" s="8"/>
      <c r="M162" s="26"/>
      <c r="N162" s="8"/>
    </row>
    <row r="163" spans="1:14" s="5" customFormat="1">
      <c r="A163" s="8">
        <v>160</v>
      </c>
      <c r="B163" s="9">
        <v>41326</v>
      </c>
      <c r="C163" s="8">
        <v>11.17</v>
      </c>
      <c r="D163" s="10"/>
      <c r="E163" s="11" t="s">
        <v>18</v>
      </c>
      <c r="F163" s="8"/>
      <c r="G163" s="8">
        <f>SUM(F159:F162)</f>
        <v>78800</v>
      </c>
      <c r="H163" s="8">
        <f>ROUNDUP(G163*C163,0)</f>
        <v>880196</v>
      </c>
      <c r="I163" s="8"/>
      <c r="J163" s="8">
        <f>J158+K163</f>
        <v>2120616</v>
      </c>
      <c r="K163" s="8">
        <f>H163-I162</f>
        <v>128734</v>
      </c>
      <c r="L163" s="8"/>
      <c r="M163" s="26"/>
      <c r="N163" s="8"/>
    </row>
    <row r="164" spans="1:14" s="5" customFormat="1">
      <c r="A164" s="8">
        <v>161</v>
      </c>
      <c r="B164" s="9">
        <v>41411</v>
      </c>
      <c r="C164" s="8">
        <v>9.48</v>
      </c>
      <c r="D164" s="10">
        <v>0.31</v>
      </c>
      <c r="E164" s="8" t="s">
        <v>17</v>
      </c>
      <c r="F164" s="8">
        <f>ROUNDUP(J163*0.003/(1*D164),-2)</f>
        <v>20600</v>
      </c>
      <c r="G164" s="8"/>
      <c r="H164" s="8">
        <f>ROUNDUP(F164*C164,0)</f>
        <v>195288</v>
      </c>
      <c r="I164" s="8">
        <f>H164</f>
        <v>195288</v>
      </c>
      <c r="J164" s="8"/>
      <c r="K164" s="8"/>
      <c r="L164" s="8"/>
      <c r="M164" s="27"/>
      <c r="N164" s="25">
        <v>1</v>
      </c>
    </row>
    <row r="165" spans="1:14" s="5" customFormat="1">
      <c r="A165" s="8">
        <v>162</v>
      </c>
      <c r="B165" s="9">
        <v>41414</v>
      </c>
      <c r="C165" s="8">
        <v>9.69</v>
      </c>
      <c r="D165" s="10">
        <v>0.31</v>
      </c>
      <c r="E165" s="8" t="s">
        <v>17</v>
      </c>
      <c r="F165" s="8">
        <f>ROUNDUP(J163*0.003/(1*D165),-2)</f>
        <v>20600</v>
      </c>
      <c r="G165" s="8"/>
      <c r="H165" s="8">
        <f t="shared" ref="H165:H166" si="44">ROUNDUP(F165*C165,0)</f>
        <v>199614</v>
      </c>
      <c r="I165" s="8">
        <f>H165+I164</f>
        <v>394902</v>
      </c>
      <c r="J165" s="8"/>
      <c r="K165" s="8"/>
      <c r="L165" s="8"/>
      <c r="M165" s="8"/>
      <c r="N165" s="26"/>
    </row>
    <row r="166" spans="1:14" s="5" customFormat="1">
      <c r="A166" s="8">
        <v>163</v>
      </c>
      <c r="B166" s="9">
        <v>41422</v>
      </c>
      <c r="C166" s="8">
        <v>9.5</v>
      </c>
      <c r="D166" s="10">
        <v>0.3</v>
      </c>
      <c r="E166" s="8" t="s">
        <v>17</v>
      </c>
      <c r="F166" s="8">
        <f>ROUNDUP(J163*0.003/(1*D166),-2)</f>
        <v>21300</v>
      </c>
      <c r="G166" s="8"/>
      <c r="H166" s="8">
        <f t="shared" si="44"/>
        <v>202350</v>
      </c>
      <c r="I166" s="8">
        <f>H166+I165</f>
        <v>597252</v>
      </c>
      <c r="J166" s="8"/>
      <c r="K166" s="8"/>
      <c r="L166" s="8"/>
      <c r="M166" s="8"/>
      <c r="N166" s="26"/>
    </row>
    <row r="167" spans="1:14" s="5" customFormat="1">
      <c r="A167" s="8">
        <v>164</v>
      </c>
      <c r="B167" s="9">
        <v>41429</v>
      </c>
      <c r="C167" s="8">
        <v>9.16</v>
      </c>
      <c r="D167" s="10"/>
      <c r="E167" s="11" t="s">
        <v>18</v>
      </c>
      <c r="F167" s="8"/>
      <c r="G167" s="8">
        <f>SUM(F164:F166)</f>
        <v>62500</v>
      </c>
      <c r="H167" s="8">
        <f>ROUNDUP(G167*C167,0)</f>
        <v>572500</v>
      </c>
      <c r="I167" s="8"/>
      <c r="J167" s="8">
        <f>J163+L167</f>
        <v>2095864</v>
      </c>
      <c r="K167" s="8"/>
      <c r="L167" s="8">
        <f>H167-I166</f>
        <v>-24752</v>
      </c>
      <c r="M167" s="8"/>
      <c r="N167" s="27"/>
    </row>
    <row r="168" spans="1:14" s="5" customFormat="1">
      <c r="A168" s="8">
        <v>165</v>
      </c>
      <c r="B168" s="9">
        <v>41498</v>
      </c>
      <c r="C168" s="8">
        <v>7.44</v>
      </c>
      <c r="D168" s="10">
        <v>0.22</v>
      </c>
      <c r="E168" s="8" t="s">
        <v>17</v>
      </c>
      <c r="F168" s="8">
        <f>ROUNDUP(J167*0.003/(1*D168),-2)</f>
        <v>28600</v>
      </c>
      <c r="G168" s="8"/>
      <c r="H168" s="8">
        <f>ROUNDUP(F168*C168,0)</f>
        <v>212784</v>
      </c>
      <c r="I168" s="8">
        <f>H168</f>
        <v>212784</v>
      </c>
      <c r="J168" s="8"/>
      <c r="K168" s="8"/>
      <c r="L168" s="8"/>
      <c r="M168" s="8"/>
      <c r="N168" s="25">
        <v>1</v>
      </c>
    </row>
    <row r="169" spans="1:14" s="5" customFormat="1">
      <c r="A169" s="8">
        <v>166</v>
      </c>
      <c r="B169" s="9">
        <v>41509</v>
      </c>
      <c r="C169" s="8">
        <v>7.11</v>
      </c>
      <c r="D169" s="10"/>
      <c r="E169" s="11" t="s">
        <v>18</v>
      </c>
      <c r="F169" s="8"/>
      <c r="G169" s="8">
        <f>F168</f>
        <v>28600</v>
      </c>
      <c r="H169" s="8">
        <f>ROUNDUP(G169*C169,0)</f>
        <v>203346</v>
      </c>
      <c r="I169" s="8"/>
      <c r="J169" s="8">
        <f>J167+L169</f>
        <v>2086426</v>
      </c>
      <c r="K169" s="8"/>
      <c r="L169" s="8">
        <f>H169-I168</f>
        <v>-9438</v>
      </c>
      <c r="M169" s="8"/>
      <c r="N169" s="27"/>
    </row>
    <row r="170" spans="1:14" s="5" customFormat="1">
      <c r="A170" s="8">
        <v>167</v>
      </c>
      <c r="B170" s="9">
        <v>41526</v>
      </c>
      <c r="C170" s="8">
        <v>7.58</v>
      </c>
      <c r="D170" s="10">
        <v>0.24</v>
      </c>
      <c r="E170" s="8" t="s">
        <v>17</v>
      </c>
      <c r="F170" s="8">
        <f>ROUNDUP(J169*0.003/(1*D170),-2)</f>
        <v>26100</v>
      </c>
      <c r="G170" s="8"/>
      <c r="H170" s="8">
        <f>ROUNDUP(F170*C170,0)</f>
        <v>197838</v>
      </c>
      <c r="I170" s="8">
        <f>H170</f>
        <v>197838</v>
      </c>
      <c r="J170" s="8"/>
      <c r="K170" s="8"/>
      <c r="L170" s="8"/>
      <c r="M170" s="8"/>
      <c r="N170" s="25">
        <v>1</v>
      </c>
    </row>
    <row r="171" spans="1:14" s="5" customFormat="1">
      <c r="A171" s="8">
        <v>168</v>
      </c>
      <c r="B171" s="9">
        <v>41527</v>
      </c>
      <c r="C171" s="8">
        <v>7.82</v>
      </c>
      <c r="D171" s="10">
        <v>0.25</v>
      </c>
      <c r="E171" s="8" t="s">
        <v>17</v>
      </c>
      <c r="F171" s="8">
        <f>ROUNDUP(J169*0.003/(1*D171),-2)</f>
        <v>25100</v>
      </c>
      <c r="G171" s="8"/>
      <c r="H171" s="8">
        <f t="shared" ref="H171:H172" si="45">ROUNDUP(F171*C171,0)</f>
        <v>196282</v>
      </c>
      <c r="I171" s="8">
        <f>H171+I170</f>
        <v>394120</v>
      </c>
      <c r="J171" s="8"/>
      <c r="K171" s="8"/>
      <c r="L171" s="8"/>
      <c r="M171" s="8"/>
      <c r="N171" s="26"/>
    </row>
    <row r="172" spans="1:14" s="5" customFormat="1">
      <c r="A172" s="8">
        <v>169</v>
      </c>
      <c r="B172" s="9">
        <v>41529</v>
      </c>
      <c r="C172" s="8">
        <v>8.34</v>
      </c>
      <c r="D172" s="10">
        <v>0.28000000000000003</v>
      </c>
      <c r="E172" s="8" t="s">
        <v>17</v>
      </c>
      <c r="F172" s="8">
        <f>ROUNDUP(J169*0.003/(1*D172),-2)</f>
        <v>22400</v>
      </c>
      <c r="G172" s="8"/>
      <c r="H172" s="8">
        <f t="shared" si="45"/>
        <v>186816</v>
      </c>
      <c r="I172" s="8">
        <f>H172+I171</f>
        <v>580936</v>
      </c>
      <c r="J172" s="8"/>
      <c r="K172" s="8"/>
      <c r="L172" s="8"/>
      <c r="M172" s="8"/>
      <c r="N172" s="26"/>
    </row>
    <row r="173" spans="1:14" s="5" customFormat="1">
      <c r="A173" s="8">
        <v>170</v>
      </c>
      <c r="B173" s="9">
        <v>41534</v>
      </c>
      <c r="C173" s="8">
        <v>7.74</v>
      </c>
      <c r="D173" s="10"/>
      <c r="E173" s="11" t="s">
        <v>18</v>
      </c>
      <c r="F173" s="8"/>
      <c r="G173" s="8">
        <f>SUM(F170:F172)</f>
        <v>73600</v>
      </c>
      <c r="H173" s="8">
        <f>ROUNDUP(G173*C173,0)</f>
        <v>569664</v>
      </c>
      <c r="I173" s="8"/>
      <c r="J173" s="8">
        <f>J169+L173</f>
        <v>2075154</v>
      </c>
      <c r="K173" s="8"/>
      <c r="L173" s="8">
        <f>H173-I172</f>
        <v>-11272</v>
      </c>
      <c r="M173" s="8"/>
      <c r="N173" s="27"/>
    </row>
    <row r="174" spans="1:14" s="5" customFormat="1">
      <c r="A174" s="8">
        <v>171</v>
      </c>
      <c r="B174" s="9">
        <v>41606</v>
      </c>
      <c r="C174" s="8">
        <v>7.21</v>
      </c>
      <c r="D174" s="10">
        <v>0.15</v>
      </c>
      <c r="E174" s="8" t="s">
        <v>17</v>
      </c>
      <c r="F174" s="8">
        <f>ROUNDUP(J173*0.003/(1*D174),-2)</f>
        <v>41600</v>
      </c>
      <c r="G174" s="8"/>
      <c r="H174" s="8">
        <f>ROUNDUP(F174*C174,0)</f>
        <v>299936</v>
      </c>
      <c r="I174" s="8">
        <f>H174</f>
        <v>299936</v>
      </c>
      <c r="J174" s="8"/>
      <c r="K174" s="8"/>
      <c r="L174" s="8"/>
      <c r="M174" s="8"/>
      <c r="N174" s="25">
        <v>1</v>
      </c>
    </row>
    <row r="175" spans="1:14" s="5" customFormat="1">
      <c r="A175" s="8">
        <v>172</v>
      </c>
      <c r="B175" s="9">
        <v>41612</v>
      </c>
      <c r="C175" s="8">
        <v>7.46</v>
      </c>
      <c r="D175" s="10">
        <v>0.15</v>
      </c>
      <c r="E175" s="8" t="s">
        <v>17</v>
      </c>
      <c r="F175" s="8">
        <f>ROUNDUP(J173*0.003/(1*D175),-2)</f>
        <v>41600</v>
      </c>
      <c r="G175" s="8"/>
      <c r="H175" s="8">
        <f t="shared" ref="H175" si="46">ROUNDUP(F175*C175,0)</f>
        <v>310336</v>
      </c>
      <c r="I175" s="8">
        <f>H175+I174</f>
        <v>610272</v>
      </c>
      <c r="J175" s="8"/>
      <c r="K175" s="8"/>
      <c r="L175" s="8"/>
      <c r="M175" s="8"/>
      <c r="N175" s="26"/>
    </row>
    <row r="176" spans="1:14" s="5" customFormat="1">
      <c r="A176" s="8">
        <v>173</v>
      </c>
      <c r="B176" s="9">
        <v>41624</v>
      </c>
      <c r="C176" s="8">
        <v>7.03</v>
      </c>
      <c r="D176" s="10"/>
      <c r="E176" s="11" t="s">
        <v>18</v>
      </c>
      <c r="F176" s="8"/>
      <c r="G176" s="8">
        <f>SUM(F174:F175)</f>
        <v>83200</v>
      </c>
      <c r="H176" s="8">
        <f>ROUNDUP(G176*C176,0)</f>
        <v>584896</v>
      </c>
      <c r="I176" s="8"/>
      <c r="J176" s="8">
        <f>J173+L176</f>
        <v>2049778</v>
      </c>
      <c r="K176" s="8"/>
      <c r="L176" s="8">
        <f>H176-I175</f>
        <v>-25376</v>
      </c>
      <c r="M176" s="8"/>
      <c r="N176" s="27"/>
    </row>
    <row r="177" spans="1:14" s="5" customFormat="1">
      <c r="A177" s="8">
        <v>174</v>
      </c>
      <c r="B177" s="9">
        <v>41680</v>
      </c>
      <c r="C177" s="8">
        <v>6.05</v>
      </c>
      <c r="D177" s="10">
        <v>0.13</v>
      </c>
      <c r="E177" s="8" t="s">
        <v>17</v>
      </c>
      <c r="F177" s="8">
        <f>ROUNDUP(J176*0.003/(1*D177),-2)</f>
        <v>47400</v>
      </c>
      <c r="G177" s="8"/>
      <c r="H177" s="8">
        <f>ROUNDUP(F177*C177,0)</f>
        <v>286770</v>
      </c>
      <c r="I177" s="8">
        <f>H177</f>
        <v>286770</v>
      </c>
      <c r="J177" s="8"/>
      <c r="K177" s="8"/>
      <c r="L177" s="8"/>
      <c r="M177" s="8"/>
      <c r="N177" s="25">
        <v>1</v>
      </c>
    </row>
    <row r="178" spans="1:14" s="5" customFormat="1">
      <c r="A178" s="8">
        <v>175</v>
      </c>
      <c r="B178" s="9">
        <v>41681</v>
      </c>
      <c r="C178" s="8">
        <v>6.25</v>
      </c>
      <c r="D178" s="10">
        <v>0.14000000000000001</v>
      </c>
      <c r="E178" s="8" t="s">
        <v>17</v>
      </c>
      <c r="F178" s="8">
        <f>ROUNDUP(J176*0.003/(1*D178),-2)</f>
        <v>44000</v>
      </c>
      <c r="G178" s="8"/>
      <c r="H178" s="8">
        <f t="shared" ref="H178:H179" si="47">ROUNDUP(F178*C178,0)</f>
        <v>275000</v>
      </c>
      <c r="I178" s="8">
        <f>H178+I177</f>
        <v>561770</v>
      </c>
      <c r="J178" s="8"/>
      <c r="K178" s="8"/>
      <c r="L178" s="8"/>
      <c r="M178" s="8"/>
      <c r="N178" s="26"/>
    </row>
    <row r="179" spans="1:14" s="5" customFormat="1">
      <c r="A179" s="8">
        <v>176</v>
      </c>
      <c r="B179" s="9">
        <v>41687</v>
      </c>
      <c r="C179" s="8">
        <v>6.15</v>
      </c>
      <c r="D179" s="10">
        <v>0.14000000000000001</v>
      </c>
      <c r="E179" s="8" t="s">
        <v>17</v>
      </c>
      <c r="F179" s="8">
        <f>ROUNDUP(J176*0.003/(1*D179),-2)</f>
        <v>44000</v>
      </c>
      <c r="G179" s="8"/>
      <c r="H179" s="8">
        <f t="shared" si="47"/>
        <v>270600</v>
      </c>
      <c r="I179" s="8">
        <f>H179+I178</f>
        <v>832370</v>
      </c>
      <c r="J179" s="8"/>
      <c r="K179" s="8"/>
      <c r="L179" s="8"/>
      <c r="M179" s="8"/>
      <c r="N179" s="26"/>
    </row>
    <row r="180" spans="1:14" s="5" customFormat="1">
      <c r="A180" s="8">
        <v>177</v>
      </c>
      <c r="B180" s="9">
        <v>41694</v>
      </c>
      <c r="C180" s="8">
        <v>5.82</v>
      </c>
      <c r="D180" s="10"/>
      <c r="E180" s="11" t="s">
        <v>18</v>
      </c>
      <c r="F180" s="8"/>
      <c r="G180" s="8">
        <f>SUM(F177:F179)</f>
        <v>135400</v>
      </c>
      <c r="H180" s="8">
        <f>ROUNDUP(G180*C180,0)</f>
        <v>788028</v>
      </c>
      <c r="I180" s="8"/>
      <c r="J180" s="8">
        <f>J176+L180</f>
        <v>2005436</v>
      </c>
      <c r="K180" s="8"/>
      <c r="L180" s="8">
        <f>H180-I179</f>
        <v>-44342</v>
      </c>
      <c r="M180" s="8"/>
      <c r="N180" s="27"/>
    </row>
    <row r="181" spans="1:14" s="5" customFormat="1">
      <c r="A181" s="8">
        <v>178</v>
      </c>
      <c r="B181" s="9">
        <v>41737</v>
      </c>
      <c r="C181" s="8">
        <v>5.79</v>
      </c>
      <c r="D181" s="10">
        <v>0.14000000000000001</v>
      </c>
      <c r="E181" s="8" t="s">
        <v>17</v>
      </c>
      <c r="F181" s="8">
        <f>ROUNDUP(J180*0.003/(1*D181),-2)</f>
        <v>43000</v>
      </c>
      <c r="G181" s="8"/>
      <c r="H181" s="8">
        <f>ROUNDUP(F181*C181,0)</f>
        <v>248970</v>
      </c>
      <c r="I181" s="8">
        <f>H181</f>
        <v>248970</v>
      </c>
      <c r="J181" s="8"/>
      <c r="K181" s="8"/>
      <c r="L181" s="8"/>
      <c r="M181" s="8"/>
      <c r="N181" s="25">
        <v>1</v>
      </c>
    </row>
    <row r="182" spans="1:14" s="5" customFormat="1">
      <c r="A182" s="8">
        <v>179</v>
      </c>
      <c r="B182" s="9">
        <v>41739</v>
      </c>
      <c r="C182" s="8">
        <v>5.92</v>
      </c>
      <c r="D182" s="10">
        <v>0.14000000000000001</v>
      </c>
      <c r="E182" s="8" t="s">
        <v>17</v>
      </c>
      <c r="F182" s="8">
        <f>ROUNDUP(J180*0.003/(1*D182),-2)</f>
        <v>43000</v>
      </c>
      <c r="G182" s="8"/>
      <c r="H182" s="8">
        <f t="shared" ref="H182" si="48">ROUNDUP(F182*C182,0)</f>
        <v>254560</v>
      </c>
      <c r="I182" s="8">
        <f>H182+I181</f>
        <v>503530</v>
      </c>
      <c r="J182" s="8"/>
      <c r="K182" s="8"/>
      <c r="L182" s="8"/>
      <c r="M182" s="8"/>
      <c r="N182" s="26"/>
    </row>
    <row r="183" spans="1:14" s="5" customFormat="1">
      <c r="A183" s="8">
        <v>180</v>
      </c>
      <c r="B183" s="9">
        <v>41750</v>
      </c>
      <c r="C183" s="8">
        <v>5.59</v>
      </c>
      <c r="D183" s="10"/>
      <c r="E183" s="11" t="s">
        <v>18</v>
      </c>
      <c r="F183" s="8"/>
      <c r="G183" s="8">
        <f>SUM(F181:F182)</f>
        <v>86000</v>
      </c>
      <c r="H183" s="8">
        <f>ROUNDUP(G183*C183,0)</f>
        <v>480740</v>
      </c>
      <c r="I183" s="8"/>
      <c r="J183" s="8">
        <f>J180+L183</f>
        <v>1982646</v>
      </c>
      <c r="K183" s="8"/>
      <c r="L183" s="8">
        <f>H183-I182</f>
        <v>-22790</v>
      </c>
      <c r="M183" s="8"/>
      <c r="N183" s="27"/>
    </row>
    <row r="184" spans="1:14" s="5" customFormat="1">
      <c r="A184" s="8">
        <v>181</v>
      </c>
      <c r="B184" s="9">
        <v>41803</v>
      </c>
      <c r="C184" s="8">
        <v>5.16</v>
      </c>
      <c r="D184" s="10">
        <v>0.09</v>
      </c>
      <c r="E184" s="8" t="s">
        <v>17</v>
      </c>
      <c r="F184" s="8">
        <f>ROUNDUP(J183*0.003/(1*D184),-2)</f>
        <v>66100</v>
      </c>
      <c r="G184" s="8"/>
      <c r="H184" s="8">
        <f>ROUNDUP(F184*C184,0)</f>
        <v>341076</v>
      </c>
      <c r="I184" s="8">
        <f>H184</f>
        <v>341076</v>
      </c>
      <c r="J184" s="8"/>
      <c r="K184" s="8"/>
      <c r="L184" s="8"/>
      <c r="M184" s="8"/>
      <c r="N184" s="25">
        <v>1</v>
      </c>
    </row>
    <row r="185" spans="1:14" s="5" customFormat="1">
      <c r="A185" s="8">
        <v>182</v>
      </c>
      <c r="B185" s="9">
        <v>41806</v>
      </c>
      <c r="C185" s="8">
        <v>5.17</v>
      </c>
      <c r="D185" s="10">
        <v>0.09</v>
      </c>
      <c r="E185" s="8" t="s">
        <v>17</v>
      </c>
      <c r="F185" s="8">
        <f>ROUNDUP(J183*0.003/(1*D185),-2)</f>
        <v>66100</v>
      </c>
      <c r="G185" s="8"/>
      <c r="H185" s="8">
        <f t="shared" ref="H185" si="49">ROUNDUP(F185*C185,0)</f>
        <v>341737</v>
      </c>
      <c r="I185" s="8">
        <f>H185+I184</f>
        <v>682813</v>
      </c>
      <c r="J185" s="8"/>
      <c r="K185" s="8"/>
      <c r="L185" s="8"/>
      <c r="M185" s="8"/>
      <c r="N185" s="26"/>
    </row>
    <row r="186" spans="1:14" s="5" customFormat="1">
      <c r="A186" s="8">
        <v>183</v>
      </c>
      <c r="B186" s="9">
        <v>41809</v>
      </c>
      <c r="C186" s="8">
        <v>4.99</v>
      </c>
      <c r="D186" s="10"/>
      <c r="E186" s="11" t="s">
        <v>18</v>
      </c>
      <c r="F186" s="8"/>
      <c r="G186" s="8">
        <f>SUM(F184:F185)</f>
        <v>132200</v>
      </c>
      <c r="H186" s="8">
        <f>ROUNDUP(G186*C186,0)</f>
        <v>659678</v>
      </c>
      <c r="I186" s="8"/>
      <c r="J186" s="8">
        <f>J183+L186</f>
        <v>1959511</v>
      </c>
      <c r="K186" s="8"/>
      <c r="L186" s="8">
        <f>H186-I185</f>
        <v>-23135</v>
      </c>
      <c r="M186" s="8"/>
      <c r="N186" s="27"/>
    </row>
    <row r="187" spans="1:14" s="5" customFormat="1">
      <c r="A187" s="8">
        <v>184</v>
      </c>
      <c r="B187" s="9">
        <v>41843</v>
      </c>
      <c r="C187" s="8">
        <v>5.33</v>
      </c>
      <c r="D187" s="10">
        <v>0.09</v>
      </c>
      <c r="E187" s="8" t="s">
        <v>17</v>
      </c>
      <c r="F187" s="8">
        <f>ROUNDUP(J186*0.003/(1*D187),-2)</f>
        <v>65400</v>
      </c>
      <c r="G187" s="8"/>
      <c r="H187" s="8">
        <f>ROUNDUP(F187*C187,0)</f>
        <v>348582</v>
      </c>
      <c r="I187" s="8">
        <f>H187</f>
        <v>348582</v>
      </c>
      <c r="J187" s="8"/>
      <c r="K187" s="8"/>
      <c r="L187" s="8"/>
      <c r="M187" s="25">
        <v>1</v>
      </c>
      <c r="N187" s="8"/>
    </row>
    <row r="188" spans="1:14" s="5" customFormat="1">
      <c r="A188" s="8">
        <v>185</v>
      </c>
      <c r="B188" s="9">
        <v>41844</v>
      </c>
      <c r="C188" s="8">
        <v>5.4</v>
      </c>
      <c r="D188" s="10">
        <v>0.09</v>
      </c>
      <c r="E188" s="8" t="s">
        <v>17</v>
      </c>
      <c r="F188" s="8">
        <f>ROUNDUP(J186*0.003/(1*D188),-2)</f>
        <v>65400</v>
      </c>
      <c r="G188" s="8"/>
      <c r="H188" s="8">
        <f t="shared" ref="H188:H189" si="50">ROUNDUP(F188*C188,0)</f>
        <v>353160</v>
      </c>
      <c r="I188" s="8">
        <f>H188+I187</f>
        <v>701742</v>
      </c>
      <c r="J188" s="8"/>
      <c r="K188" s="8"/>
      <c r="L188" s="8"/>
      <c r="M188" s="26"/>
      <c r="N188" s="8"/>
    </row>
    <row r="189" spans="1:14" s="5" customFormat="1">
      <c r="A189" s="8">
        <v>186</v>
      </c>
      <c r="B189" s="9">
        <v>41845</v>
      </c>
      <c r="C189" s="8">
        <v>5.43</v>
      </c>
      <c r="D189" s="10">
        <v>0.09</v>
      </c>
      <c r="E189" s="8" t="s">
        <v>17</v>
      </c>
      <c r="F189" s="8">
        <f>ROUNDUP(J186*0.003/(1*D189),-2)</f>
        <v>65400</v>
      </c>
      <c r="G189" s="8"/>
      <c r="H189" s="8">
        <f t="shared" si="50"/>
        <v>355122</v>
      </c>
      <c r="I189" s="8">
        <f>H189+I188</f>
        <v>1056864</v>
      </c>
      <c r="J189" s="8"/>
      <c r="K189" s="8"/>
      <c r="L189" s="8"/>
      <c r="M189" s="26"/>
      <c r="N189" s="8"/>
    </row>
    <row r="190" spans="1:14" s="5" customFormat="1">
      <c r="A190" s="8">
        <v>187</v>
      </c>
      <c r="B190" s="9">
        <v>41877</v>
      </c>
      <c r="C190" s="8">
        <v>5.39</v>
      </c>
      <c r="D190" s="10"/>
      <c r="E190" s="11" t="s">
        <v>18</v>
      </c>
      <c r="F190" s="8"/>
      <c r="G190" s="8">
        <f>SUM(F187:F189)</f>
        <v>196200</v>
      </c>
      <c r="H190" s="8">
        <f>ROUNDUP(G190*C190,0)</f>
        <v>1057518</v>
      </c>
      <c r="I190" s="8"/>
      <c r="J190" s="8">
        <f>J186+K190</f>
        <v>1960165</v>
      </c>
      <c r="K190" s="8">
        <f>H190-I189</f>
        <v>654</v>
      </c>
      <c r="L190" s="8"/>
      <c r="M190" s="27"/>
      <c r="N190" s="8"/>
    </row>
    <row r="191" spans="1:14" s="5" customFormat="1">
      <c r="A191" s="8">
        <v>188</v>
      </c>
      <c r="B191" s="9">
        <v>41884</v>
      </c>
      <c r="C191" s="8">
        <v>5.55</v>
      </c>
      <c r="D191" s="10">
        <v>0.13</v>
      </c>
      <c r="E191" s="8" t="s">
        <v>17</v>
      </c>
      <c r="F191" s="8">
        <f>ROUNDUP(J190*0.003/(1*D191),-2)</f>
        <v>45300</v>
      </c>
      <c r="G191" s="8"/>
      <c r="H191" s="8">
        <f>ROUNDUP(F191*C191,0)</f>
        <v>251415</v>
      </c>
      <c r="I191" s="8">
        <f>H191</f>
        <v>251415</v>
      </c>
      <c r="J191" s="8"/>
      <c r="K191" s="8"/>
      <c r="L191" s="8"/>
      <c r="M191" s="25">
        <v>1</v>
      </c>
      <c r="N191" s="8"/>
    </row>
    <row r="192" spans="1:14" s="5" customFormat="1">
      <c r="A192" s="8">
        <v>189</v>
      </c>
      <c r="B192" s="9">
        <v>41885</v>
      </c>
      <c r="C192" s="8">
        <v>5.63</v>
      </c>
      <c r="D192" s="10">
        <v>0.12</v>
      </c>
      <c r="E192" s="8" t="s">
        <v>17</v>
      </c>
      <c r="F192" s="8">
        <f>ROUNDUP(J190*0.003/(1*D192),-2)</f>
        <v>49100</v>
      </c>
      <c r="G192" s="8"/>
      <c r="H192" s="8">
        <f t="shared" ref="H192:H194" si="51">ROUNDUP(F192*C192,0)</f>
        <v>276433</v>
      </c>
      <c r="I192" s="8">
        <f>H192+I191</f>
        <v>527848</v>
      </c>
      <c r="J192" s="8"/>
      <c r="K192" s="8"/>
      <c r="L192" s="8"/>
      <c r="M192" s="26"/>
      <c r="N192" s="8"/>
    </row>
    <row r="193" spans="1:14" s="5" customFormat="1">
      <c r="A193" s="8">
        <v>190</v>
      </c>
      <c r="B193" s="9">
        <v>41886</v>
      </c>
      <c r="C193" s="8">
        <v>5.63</v>
      </c>
      <c r="D193" s="10">
        <v>0.12</v>
      </c>
      <c r="E193" s="8" t="s">
        <v>17</v>
      </c>
      <c r="F193" s="8">
        <f>ROUNDUP(J190*0.003/(1*D193),-2)</f>
        <v>49100</v>
      </c>
      <c r="G193" s="8"/>
      <c r="H193" s="8">
        <f t="shared" si="51"/>
        <v>276433</v>
      </c>
      <c r="I193" s="8">
        <f>H193+I192</f>
        <v>804281</v>
      </c>
      <c r="J193" s="8"/>
      <c r="K193" s="8"/>
      <c r="L193" s="8"/>
      <c r="M193" s="26"/>
      <c r="N193" s="8"/>
    </row>
    <row r="194" spans="1:14" s="5" customFormat="1">
      <c r="A194" s="8">
        <v>191</v>
      </c>
      <c r="B194" s="9">
        <v>41887</v>
      </c>
      <c r="C194" s="8">
        <v>5.75</v>
      </c>
      <c r="D194" s="10">
        <v>0.12</v>
      </c>
      <c r="E194" s="8" t="s">
        <v>17</v>
      </c>
      <c r="F194" s="8">
        <f>F191*4-F191-F192-F193</f>
        <v>37700</v>
      </c>
      <c r="G194" s="8"/>
      <c r="H194" s="8">
        <f t="shared" si="51"/>
        <v>216775</v>
      </c>
      <c r="I194" s="8">
        <f>H194+I193</f>
        <v>1021056</v>
      </c>
      <c r="J194" s="8"/>
      <c r="K194" s="8"/>
      <c r="L194" s="8"/>
      <c r="M194" s="26"/>
      <c r="N194" s="8"/>
    </row>
    <row r="195" spans="1:14" s="5" customFormat="1">
      <c r="A195" s="8">
        <v>192</v>
      </c>
      <c r="B195" s="9">
        <v>41929</v>
      </c>
      <c r="C195" s="8">
        <v>6.05</v>
      </c>
      <c r="D195" s="10"/>
      <c r="E195" s="11" t="s">
        <v>18</v>
      </c>
      <c r="F195" s="8"/>
      <c r="G195" s="8">
        <f>SUM(F191:F194)</f>
        <v>181200</v>
      </c>
      <c r="H195" s="8">
        <f>ROUNDUP(G195*C195,0)</f>
        <v>1096260</v>
      </c>
      <c r="I195" s="8"/>
      <c r="J195" s="8">
        <f>J190+K195</f>
        <v>2035369</v>
      </c>
      <c r="K195" s="8">
        <f>H195-I194</f>
        <v>75204</v>
      </c>
      <c r="L195" s="8"/>
      <c r="M195" s="27"/>
      <c r="N195" s="8"/>
    </row>
    <row r="196" spans="1:14" s="5" customFormat="1">
      <c r="A196" s="8">
        <v>193</v>
      </c>
      <c r="B196" s="9">
        <v>41943</v>
      </c>
      <c r="C196" s="8">
        <v>5.98</v>
      </c>
      <c r="D196" s="10">
        <v>0.15</v>
      </c>
      <c r="E196" s="8" t="s">
        <v>17</v>
      </c>
      <c r="F196" s="8">
        <f>ROUNDUP(J195*0.003/(1*D196),-2)</f>
        <v>40800</v>
      </c>
      <c r="G196" s="8"/>
      <c r="H196" s="8">
        <f>ROUNDUP(F196*C196,0)</f>
        <v>243984</v>
      </c>
      <c r="I196" s="8">
        <f>H196</f>
        <v>243984</v>
      </c>
      <c r="J196" s="8"/>
      <c r="K196" s="8"/>
      <c r="L196" s="8"/>
      <c r="M196" s="25">
        <v>1</v>
      </c>
      <c r="N196" s="8"/>
    </row>
    <row r="197" spans="1:14" s="5" customFormat="1">
      <c r="A197" s="8">
        <v>194</v>
      </c>
      <c r="B197" s="9">
        <v>41953</v>
      </c>
      <c r="C197" s="8">
        <v>6.39</v>
      </c>
      <c r="D197" s="10">
        <v>0.2</v>
      </c>
      <c r="E197" s="8" t="s">
        <v>17</v>
      </c>
      <c r="F197" s="8">
        <f>ROUNDUP(J195*0.003/(1*D197),-2)</f>
        <v>30600</v>
      </c>
      <c r="G197" s="8"/>
      <c r="H197" s="8">
        <f t="shared" ref="H197:H199" si="52">ROUNDUP(F197*C197,0)</f>
        <v>195534</v>
      </c>
      <c r="I197" s="8">
        <f>H197+I196</f>
        <v>439518</v>
      </c>
      <c r="J197" s="8"/>
      <c r="K197" s="8"/>
      <c r="L197" s="8"/>
      <c r="M197" s="26"/>
      <c r="N197" s="8"/>
    </row>
    <row r="198" spans="1:14" s="5" customFormat="1">
      <c r="A198" s="8">
        <v>195</v>
      </c>
      <c r="B198" s="9">
        <v>41955</v>
      </c>
      <c r="C198" s="8">
        <v>6.3</v>
      </c>
      <c r="D198" s="10">
        <v>0.21</v>
      </c>
      <c r="E198" s="8" t="s">
        <v>17</v>
      </c>
      <c r="F198" s="8">
        <f>ROUNDUP(J195*0.003/(1*D198),-2)</f>
        <v>29100</v>
      </c>
      <c r="G198" s="8"/>
      <c r="H198" s="8">
        <f t="shared" si="52"/>
        <v>183330</v>
      </c>
      <c r="I198" s="8">
        <f>H198+I197</f>
        <v>622848</v>
      </c>
      <c r="J198" s="8"/>
      <c r="K198" s="8"/>
      <c r="L198" s="8"/>
      <c r="M198" s="26"/>
      <c r="N198" s="8"/>
    </row>
    <row r="199" spans="1:14" s="5" customFormat="1">
      <c r="A199" s="8">
        <v>196</v>
      </c>
      <c r="B199" s="9">
        <v>41967</v>
      </c>
      <c r="C199" s="8">
        <v>6.37</v>
      </c>
      <c r="D199" s="10">
        <v>0.2</v>
      </c>
      <c r="E199" s="8" t="s">
        <v>17</v>
      </c>
      <c r="F199" s="8">
        <f>ROUNDUP(J195*0.003/(1*D199),-2)</f>
        <v>30600</v>
      </c>
      <c r="G199" s="8"/>
      <c r="H199" s="8">
        <f t="shared" si="52"/>
        <v>194922</v>
      </c>
      <c r="I199" s="8">
        <f>H199+I198</f>
        <v>817770</v>
      </c>
      <c r="J199" s="8"/>
      <c r="K199" s="8"/>
      <c r="L199" s="8"/>
      <c r="M199" s="26"/>
      <c r="N199" s="8"/>
    </row>
    <row r="200" spans="1:14" s="5" customFormat="1">
      <c r="A200" s="8">
        <v>197</v>
      </c>
      <c r="B200" s="9">
        <v>42023</v>
      </c>
      <c r="C200" s="8">
        <v>8.1</v>
      </c>
      <c r="D200" s="10"/>
      <c r="E200" s="11" t="s">
        <v>18</v>
      </c>
      <c r="F200" s="8"/>
      <c r="G200" s="8">
        <f>SUM(F196:F199)</f>
        <v>131100</v>
      </c>
      <c r="H200" s="8">
        <f>ROUNDUP(G200*C200,0)</f>
        <v>1061910</v>
      </c>
      <c r="I200" s="8"/>
      <c r="J200" s="8">
        <f>J195+K200</f>
        <v>2279509</v>
      </c>
      <c r="K200" s="8">
        <f>H200-I199</f>
        <v>244140</v>
      </c>
      <c r="L200" s="8"/>
      <c r="M200" s="27"/>
      <c r="N200" s="8"/>
    </row>
    <row r="201" spans="1:14" s="5" customFormat="1">
      <c r="A201" s="8">
        <v>198</v>
      </c>
      <c r="B201" s="9">
        <v>42075</v>
      </c>
      <c r="C201" s="8">
        <v>8.41</v>
      </c>
      <c r="D201" s="10">
        <v>0.23</v>
      </c>
      <c r="E201" s="8" t="s">
        <v>17</v>
      </c>
      <c r="F201" s="8">
        <f>ROUNDUP(J200*0.003/(1*D201),-2)</f>
        <v>29800</v>
      </c>
      <c r="G201" s="8"/>
      <c r="H201" s="8">
        <f>ROUNDUP(F201*C201,0)</f>
        <v>250618</v>
      </c>
      <c r="I201" s="8">
        <f>H201</f>
        <v>250618</v>
      </c>
      <c r="J201" s="8"/>
      <c r="K201" s="8"/>
      <c r="L201" s="8"/>
      <c r="M201" s="25">
        <v>1</v>
      </c>
      <c r="N201" s="8"/>
    </row>
    <row r="202" spans="1:14" s="5" customFormat="1">
      <c r="A202" s="8">
        <v>199</v>
      </c>
      <c r="B202" s="9">
        <v>42079</v>
      </c>
      <c r="C202" s="8">
        <v>8.67</v>
      </c>
      <c r="D202" s="10">
        <v>0.22</v>
      </c>
      <c r="E202" s="8" t="s">
        <v>17</v>
      </c>
      <c r="F202" s="8">
        <f>ROUNDUP(J200*0.003/(1*D202),-2)</f>
        <v>31100</v>
      </c>
      <c r="G202" s="8"/>
      <c r="H202" s="8">
        <f t="shared" ref="H202:H204" si="53">ROUNDUP(F202*C202,0)</f>
        <v>269637</v>
      </c>
      <c r="I202" s="8">
        <f>H202+I201</f>
        <v>520255</v>
      </c>
      <c r="J202" s="8"/>
      <c r="K202" s="8"/>
      <c r="L202" s="8"/>
      <c r="M202" s="26"/>
      <c r="N202" s="8"/>
    </row>
    <row r="203" spans="1:14" s="5" customFormat="1">
      <c r="A203" s="8">
        <v>200</v>
      </c>
      <c r="B203" s="9">
        <v>42080</v>
      </c>
      <c r="C203" s="8">
        <v>8.99</v>
      </c>
      <c r="D203" s="10">
        <v>0.22</v>
      </c>
      <c r="E203" s="8" t="s">
        <v>17</v>
      </c>
      <c r="F203" s="8">
        <f>ROUNDUP(J200*0.003/(1*D203),-2)</f>
        <v>31100</v>
      </c>
      <c r="G203" s="8"/>
      <c r="H203" s="8">
        <f t="shared" si="53"/>
        <v>279589</v>
      </c>
      <c r="I203" s="8">
        <f>H203+I202</f>
        <v>799844</v>
      </c>
      <c r="J203" s="8"/>
      <c r="K203" s="8"/>
      <c r="L203" s="8"/>
      <c r="M203" s="26"/>
      <c r="N203" s="8"/>
    </row>
    <row r="204" spans="1:14" s="5" customFormat="1">
      <c r="A204" s="8">
        <v>201</v>
      </c>
      <c r="B204" s="9">
        <v>42081</v>
      </c>
      <c r="C204" s="8">
        <v>9.1</v>
      </c>
      <c r="D204" s="10">
        <v>0.22</v>
      </c>
      <c r="E204" s="8" t="s">
        <v>17</v>
      </c>
      <c r="F204" s="8">
        <f>F201*4-F201-F202-F203</f>
        <v>27200</v>
      </c>
      <c r="G204" s="8"/>
      <c r="H204" s="8">
        <f t="shared" si="53"/>
        <v>247520</v>
      </c>
      <c r="I204" s="8">
        <f>H204+I203</f>
        <v>1047364</v>
      </c>
      <c r="J204" s="8"/>
      <c r="K204" s="8"/>
      <c r="L204" s="8"/>
      <c r="M204" s="26"/>
      <c r="N204" s="8"/>
    </row>
    <row r="205" spans="1:14" s="5" customFormat="1">
      <c r="A205" s="8">
        <v>202</v>
      </c>
      <c r="B205" s="9">
        <v>42083</v>
      </c>
      <c r="C205" s="8">
        <v>9.1999999999999993</v>
      </c>
      <c r="D205" s="10">
        <v>0.23</v>
      </c>
      <c r="E205" s="8" t="s">
        <v>17</v>
      </c>
      <c r="F205" s="8">
        <v>0</v>
      </c>
      <c r="G205" s="8"/>
      <c r="H205" s="8"/>
      <c r="I205" s="8"/>
      <c r="J205" s="8"/>
      <c r="K205" s="8"/>
      <c r="L205" s="8"/>
      <c r="M205" s="26"/>
      <c r="N205" s="8"/>
    </row>
    <row r="206" spans="1:14" s="5" customFormat="1">
      <c r="A206" s="8">
        <v>203</v>
      </c>
      <c r="B206" s="9">
        <v>42130</v>
      </c>
      <c r="C206" s="8">
        <v>9.82</v>
      </c>
      <c r="D206" s="10"/>
      <c r="E206" s="11" t="s">
        <v>18</v>
      </c>
      <c r="F206" s="8"/>
      <c r="G206" s="8">
        <f>SUM(F201:F205)</f>
        <v>119200</v>
      </c>
      <c r="H206" s="8">
        <f>ROUNDUP(G206*C206,0)</f>
        <v>1170544</v>
      </c>
      <c r="I206" s="8"/>
      <c r="J206" s="8">
        <f>J200+K206</f>
        <v>2402689</v>
      </c>
      <c r="K206" s="8">
        <f>H206-I204</f>
        <v>123180</v>
      </c>
      <c r="L206" s="8"/>
      <c r="M206" s="27"/>
      <c r="N206" s="8"/>
    </row>
    <row r="207" spans="1:14" s="5" customFormat="1">
      <c r="A207" s="8">
        <v>204</v>
      </c>
      <c r="B207" s="9">
        <v>42146</v>
      </c>
      <c r="C207" s="8">
        <v>12.09</v>
      </c>
      <c r="D207" s="10">
        <v>0.61</v>
      </c>
      <c r="E207" s="8" t="s">
        <v>17</v>
      </c>
      <c r="F207" s="8">
        <f>ROUNDUP(J206*0.003/(1*D207),-2)</f>
        <v>11900</v>
      </c>
      <c r="G207" s="8"/>
      <c r="H207" s="8">
        <f>ROUNDUP(F207*C207,0)</f>
        <v>143871</v>
      </c>
      <c r="I207" s="8">
        <f>H207</f>
        <v>143871</v>
      </c>
      <c r="J207" s="8"/>
      <c r="K207" s="8"/>
      <c r="L207" s="8"/>
      <c r="M207" s="25">
        <v>1</v>
      </c>
      <c r="N207" s="8"/>
    </row>
    <row r="208" spans="1:14" s="5" customFormat="1">
      <c r="A208" s="8">
        <v>205</v>
      </c>
      <c r="B208" s="9">
        <v>42149</v>
      </c>
      <c r="C208" s="11">
        <v>12.85</v>
      </c>
      <c r="D208" s="10">
        <v>0.62</v>
      </c>
      <c r="E208" s="8" t="s">
        <v>17</v>
      </c>
      <c r="F208" s="8">
        <f>ROUNDUP(J206*0.003/(1*D208),-2)</f>
        <v>11700</v>
      </c>
      <c r="G208" s="8"/>
      <c r="H208" s="8">
        <f t="shared" ref="H208:H209" si="54">ROUNDUP(F208*C208,0)</f>
        <v>150345</v>
      </c>
      <c r="I208" s="8">
        <f>H208+I207</f>
        <v>294216</v>
      </c>
      <c r="J208" s="8"/>
      <c r="K208" s="8"/>
      <c r="L208" s="8"/>
      <c r="M208" s="26"/>
      <c r="N208" s="8"/>
    </row>
    <row r="209" spans="1:14" s="5" customFormat="1">
      <c r="A209" s="8">
        <v>206</v>
      </c>
      <c r="B209" s="9">
        <v>42150</v>
      </c>
      <c r="C209" s="11">
        <v>12.83</v>
      </c>
      <c r="D209" s="10">
        <v>0.61</v>
      </c>
      <c r="E209" s="8" t="s">
        <v>17</v>
      </c>
      <c r="F209" s="8">
        <f>ROUNDUP(J206*0.003/(1*D209),-2)</f>
        <v>11900</v>
      </c>
      <c r="G209" s="8"/>
      <c r="H209" s="8">
        <f t="shared" si="54"/>
        <v>152677</v>
      </c>
      <c r="I209" s="8">
        <f>H209+I208</f>
        <v>446893</v>
      </c>
      <c r="J209" s="8"/>
      <c r="K209" s="8"/>
      <c r="L209" s="8"/>
      <c r="M209" s="26"/>
      <c r="N209" s="8"/>
    </row>
    <row r="210" spans="1:14" s="5" customFormat="1">
      <c r="A210" s="8">
        <v>207</v>
      </c>
      <c r="B210" s="9">
        <v>42152</v>
      </c>
      <c r="C210" s="8">
        <v>12.92</v>
      </c>
      <c r="D210" s="10"/>
      <c r="E210" s="11" t="s">
        <v>18</v>
      </c>
      <c r="F210" s="8"/>
      <c r="G210" s="8">
        <f>SUM(F207:F209)</f>
        <v>35500</v>
      </c>
      <c r="H210" s="8">
        <f>ROUNDUP(G210*C210,0)</f>
        <v>458660</v>
      </c>
      <c r="I210" s="8"/>
      <c r="J210" s="8">
        <f>J206+K210</f>
        <v>2414456</v>
      </c>
      <c r="K210" s="8">
        <f>H210-I209</f>
        <v>11767</v>
      </c>
      <c r="L210" s="8"/>
      <c r="M210" s="27"/>
      <c r="N210" s="8"/>
    </row>
    <row r="211" spans="1:14" s="5" customFormat="1">
      <c r="A211" s="8">
        <v>208</v>
      </c>
      <c r="B211" s="9">
        <v>42160</v>
      </c>
      <c r="C211" s="8">
        <v>12.67</v>
      </c>
      <c r="D211" s="10">
        <v>0.68</v>
      </c>
      <c r="E211" s="8" t="s">
        <v>17</v>
      </c>
      <c r="F211" s="8">
        <f>ROUNDUP(J210*0.003/(1*D211),-2)</f>
        <v>10700</v>
      </c>
      <c r="G211" s="8"/>
      <c r="H211" s="8">
        <f>ROUNDUP(F211*C211,0)</f>
        <v>135569</v>
      </c>
      <c r="I211" s="8">
        <f>H211</f>
        <v>135569</v>
      </c>
      <c r="J211" s="8"/>
      <c r="K211" s="8"/>
      <c r="L211" s="8"/>
      <c r="M211" s="8"/>
      <c r="N211" s="25">
        <v>1</v>
      </c>
    </row>
    <row r="212" spans="1:14" s="5" customFormat="1">
      <c r="A212" s="8">
        <v>209</v>
      </c>
      <c r="B212" s="9">
        <v>42163</v>
      </c>
      <c r="C212" s="8">
        <v>12.9</v>
      </c>
      <c r="D212" s="10">
        <v>0.69</v>
      </c>
      <c r="E212" s="8" t="s">
        <v>17</v>
      </c>
      <c r="F212" s="8">
        <f>ROUNDUP(J210*0.003/(1*D212),-2)</f>
        <v>10500</v>
      </c>
      <c r="G212" s="8"/>
      <c r="H212" s="8">
        <f t="shared" ref="H212" si="55">ROUNDUP(F212*C212,0)</f>
        <v>135450</v>
      </c>
      <c r="I212" s="8">
        <f>H212+I211</f>
        <v>271019</v>
      </c>
      <c r="J212" s="8"/>
      <c r="K212" s="8"/>
      <c r="L212" s="8"/>
      <c r="M212" s="8"/>
      <c r="N212" s="26"/>
    </row>
    <row r="213" spans="1:14" s="5" customFormat="1">
      <c r="A213" s="8">
        <v>210</v>
      </c>
      <c r="B213" s="9">
        <v>42173</v>
      </c>
      <c r="C213" s="8">
        <v>12.06</v>
      </c>
      <c r="D213" s="10"/>
      <c r="E213" s="11" t="s">
        <v>18</v>
      </c>
      <c r="F213" s="8"/>
      <c r="G213" s="8">
        <f>SUM(F211:F212)</f>
        <v>21200</v>
      </c>
      <c r="H213" s="8">
        <f>ROUNDUP(G213*C213,0)</f>
        <v>255672</v>
      </c>
      <c r="I213" s="8"/>
      <c r="J213" s="8">
        <f>J210+L213</f>
        <v>2399109</v>
      </c>
      <c r="K213" s="8"/>
      <c r="L213" s="8">
        <f>H213-I212</f>
        <v>-15347</v>
      </c>
      <c r="M213" s="8"/>
      <c r="N213" s="27"/>
    </row>
    <row r="214" spans="1:14" s="5" customFormat="1">
      <c r="A214" s="8">
        <v>211</v>
      </c>
      <c r="B214" s="9">
        <v>42289</v>
      </c>
      <c r="C214" s="8">
        <v>7</v>
      </c>
      <c r="D214" s="10">
        <v>0.4</v>
      </c>
      <c r="E214" s="8" t="s">
        <v>17</v>
      </c>
      <c r="F214" s="8">
        <f>ROUNDUP(J213*0.003/(1*D214),-2)</f>
        <v>18000</v>
      </c>
      <c r="G214" s="8"/>
      <c r="H214" s="8">
        <f>ROUNDUP(F214*C214,0)</f>
        <v>126000</v>
      </c>
      <c r="I214" s="8">
        <f>H214</f>
        <v>126000</v>
      </c>
      <c r="J214" s="8"/>
      <c r="K214" s="8"/>
      <c r="L214" s="8"/>
      <c r="M214" s="14"/>
      <c r="N214" s="25">
        <v>1</v>
      </c>
    </row>
    <row r="215" spans="1:14" s="5" customFormat="1">
      <c r="A215" s="8">
        <v>212</v>
      </c>
      <c r="B215" s="9">
        <v>42292</v>
      </c>
      <c r="C215" s="8">
        <v>6.93</v>
      </c>
      <c r="D215" s="10">
        <v>0.37</v>
      </c>
      <c r="E215" s="8" t="s">
        <v>17</v>
      </c>
      <c r="F215" s="8">
        <f>ROUNDUP(J213*0.003/(1*D215),-2)</f>
        <v>19500</v>
      </c>
      <c r="G215" s="8"/>
      <c r="H215" s="8">
        <f t="shared" ref="H215:H217" si="56">ROUNDUP(F215*C215,0)</f>
        <v>135135</v>
      </c>
      <c r="I215" s="8">
        <f>H215+I214</f>
        <v>261135</v>
      </c>
      <c r="J215" s="8"/>
      <c r="K215" s="8"/>
      <c r="L215" s="8"/>
      <c r="M215" s="15"/>
      <c r="N215" s="26"/>
    </row>
    <row r="216" spans="1:14" s="5" customFormat="1">
      <c r="A216" s="8">
        <v>213</v>
      </c>
      <c r="B216" s="9">
        <v>42293</v>
      </c>
      <c r="C216" s="8">
        <v>7.07</v>
      </c>
      <c r="D216" s="10">
        <v>0.35</v>
      </c>
      <c r="E216" s="8" t="s">
        <v>17</v>
      </c>
      <c r="F216" s="8">
        <f>ROUNDUP(J213*0.003/(1*D216),-2)</f>
        <v>20600</v>
      </c>
      <c r="G216" s="8"/>
      <c r="H216" s="8">
        <f t="shared" si="56"/>
        <v>145642</v>
      </c>
      <c r="I216" s="8">
        <f>H216+I215</f>
        <v>406777</v>
      </c>
      <c r="J216" s="8"/>
      <c r="K216" s="8"/>
      <c r="L216" s="8"/>
      <c r="M216" s="15"/>
      <c r="N216" s="26"/>
    </row>
    <row r="217" spans="1:14" s="5" customFormat="1">
      <c r="A217" s="8">
        <v>214</v>
      </c>
      <c r="B217" s="9">
        <v>42304</v>
      </c>
      <c r="C217" s="8">
        <v>6.95</v>
      </c>
      <c r="D217" s="10">
        <v>0.33</v>
      </c>
      <c r="E217" s="8" t="s">
        <v>17</v>
      </c>
      <c r="F217" s="8">
        <f>F214*4-F214-F215-F216</f>
        <v>13900</v>
      </c>
      <c r="G217" s="8"/>
      <c r="H217" s="8">
        <f t="shared" si="56"/>
        <v>96605</v>
      </c>
      <c r="I217" s="8">
        <f>H217+I216</f>
        <v>503382</v>
      </c>
      <c r="J217" s="8"/>
      <c r="K217" s="8"/>
      <c r="L217" s="8"/>
      <c r="M217" s="15"/>
      <c r="N217" s="26"/>
    </row>
    <row r="218" spans="1:14" s="5" customFormat="1">
      <c r="A218" s="8">
        <v>215</v>
      </c>
      <c r="B218" s="9">
        <v>42313</v>
      </c>
      <c r="C218" s="8">
        <v>7.08</v>
      </c>
      <c r="D218" s="10">
        <v>0.24</v>
      </c>
      <c r="E218" s="8" t="s">
        <v>17</v>
      </c>
      <c r="F218" s="8">
        <v>0</v>
      </c>
      <c r="G218" s="8"/>
      <c r="H218" s="8"/>
      <c r="I218" s="8"/>
      <c r="J218" s="8"/>
      <c r="K218" s="8"/>
      <c r="L218" s="8"/>
      <c r="M218" s="15"/>
      <c r="N218" s="26"/>
    </row>
    <row r="219" spans="1:14" s="5" customFormat="1">
      <c r="A219" s="8">
        <v>216</v>
      </c>
      <c r="B219" s="9">
        <v>42325</v>
      </c>
      <c r="C219" s="8">
        <v>7.04</v>
      </c>
      <c r="D219" s="10">
        <v>0.22</v>
      </c>
      <c r="E219" s="8" t="s">
        <v>17</v>
      </c>
      <c r="F219" s="8">
        <v>0</v>
      </c>
      <c r="G219" s="8"/>
      <c r="H219" s="8"/>
      <c r="I219" s="8"/>
      <c r="J219" s="8"/>
      <c r="K219" s="8"/>
      <c r="L219" s="8"/>
      <c r="M219" s="15"/>
      <c r="N219" s="26"/>
    </row>
    <row r="220" spans="1:14" s="5" customFormat="1">
      <c r="A220" s="8">
        <v>217</v>
      </c>
      <c r="B220" s="9">
        <v>42335</v>
      </c>
      <c r="C220" s="8">
        <v>6.42</v>
      </c>
      <c r="D220" s="10"/>
      <c r="E220" s="11" t="s">
        <v>18</v>
      </c>
      <c r="F220" s="8"/>
      <c r="G220" s="8">
        <f>SUM(F214:F219)</f>
        <v>72000</v>
      </c>
      <c r="H220" s="8">
        <f>ROUNDUP(G220*C220,0)</f>
        <v>462240</v>
      </c>
      <c r="I220" s="8"/>
      <c r="J220" s="8">
        <f>J213+L220</f>
        <v>2357967</v>
      </c>
      <c r="K220" s="8"/>
      <c r="L220" s="8">
        <f>H220-I217</f>
        <v>-41142</v>
      </c>
      <c r="M220" s="16"/>
      <c r="N220" s="27"/>
    </row>
    <row r="221" spans="1:14" s="5" customFormat="1">
      <c r="A221" s="8">
        <v>218</v>
      </c>
      <c r="B221" s="9">
        <v>42447</v>
      </c>
      <c r="C221" s="8">
        <v>5.56</v>
      </c>
      <c r="D221" s="10">
        <v>0.22</v>
      </c>
      <c r="E221" s="8" t="s">
        <v>17</v>
      </c>
      <c r="F221" s="8">
        <f>ROUNDUP(J220*0.003/(1*D221),-2)</f>
        <v>32200</v>
      </c>
      <c r="G221" s="8"/>
      <c r="H221" s="8">
        <f>ROUNDUP(F221*C221,0)</f>
        <v>179032</v>
      </c>
      <c r="I221" s="8">
        <f>H221</f>
        <v>179032</v>
      </c>
      <c r="J221" s="8"/>
      <c r="K221" s="8"/>
      <c r="L221" s="8"/>
      <c r="M221" s="8"/>
      <c r="N221" s="25">
        <v>1</v>
      </c>
    </row>
    <row r="222" spans="1:14" s="5" customFormat="1">
      <c r="A222" s="8">
        <v>219</v>
      </c>
      <c r="B222" s="9">
        <v>42450</v>
      </c>
      <c r="C222" s="8">
        <v>5.76</v>
      </c>
      <c r="D222" s="10">
        <v>0.23</v>
      </c>
      <c r="E222" s="8" t="s">
        <v>17</v>
      </c>
      <c r="F222" s="8">
        <f>ROUNDUP(J220*0.003/(1*D222),-2)</f>
        <v>30800</v>
      </c>
      <c r="G222" s="8"/>
      <c r="H222" s="8">
        <f t="shared" ref="H222:H224" si="57">ROUNDUP(F222*C222,0)</f>
        <v>177408</v>
      </c>
      <c r="I222" s="8">
        <f>H222+I221</f>
        <v>356440</v>
      </c>
      <c r="J222" s="8"/>
      <c r="K222" s="8"/>
      <c r="L222" s="8"/>
      <c r="M222" s="8"/>
      <c r="N222" s="26"/>
    </row>
    <row r="223" spans="1:14" s="5" customFormat="1">
      <c r="A223" s="8">
        <v>220</v>
      </c>
      <c r="B223" s="9">
        <v>42465</v>
      </c>
      <c r="C223" s="8">
        <v>5.7</v>
      </c>
      <c r="D223" s="10">
        <v>0.2</v>
      </c>
      <c r="E223" s="8" t="s">
        <v>17</v>
      </c>
      <c r="F223" s="8">
        <f>ROUNDUP(J220*0.003/(1*D223),-2)</f>
        <v>35400</v>
      </c>
      <c r="G223" s="8"/>
      <c r="H223" s="8">
        <f t="shared" si="57"/>
        <v>201780</v>
      </c>
      <c r="I223" s="8">
        <f>H223+I222</f>
        <v>558220</v>
      </c>
      <c r="J223" s="8"/>
      <c r="K223" s="8"/>
      <c r="L223" s="8"/>
      <c r="M223" s="8"/>
      <c r="N223" s="26"/>
    </row>
    <row r="224" spans="1:14" s="5" customFormat="1">
      <c r="A224" s="8">
        <v>221</v>
      </c>
      <c r="B224" s="9">
        <v>42474</v>
      </c>
      <c r="C224" s="8">
        <v>5.95</v>
      </c>
      <c r="D224" s="10">
        <v>0.17</v>
      </c>
      <c r="E224" s="8" t="s">
        <v>17</v>
      </c>
      <c r="F224" s="8">
        <f>F221*4-F221-F222-F223</f>
        <v>30400</v>
      </c>
      <c r="G224" s="8"/>
      <c r="H224" s="8">
        <f t="shared" si="57"/>
        <v>180880</v>
      </c>
      <c r="I224" s="8">
        <f>H224+I223</f>
        <v>739100</v>
      </c>
      <c r="J224" s="8"/>
      <c r="K224" s="8"/>
      <c r="L224" s="8"/>
      <c r="M224" s="8"/>
      <c r="N224" s="26"/>
    </row>
    <row r="225" spans="1:14" s="5" customFormat="1">
      <c r="A225" s="8">
        <v>222</v>
      </c>
      <c r="B225" s="9">
        <v>42480</v>
      </c>
      <c r="C225" s="8">
        <v>5.67</v>
      </c>
      <c r="D225" s="10"/>
      <c r="E225" s="11" t="s">
        <v>18</v>
      </c>
      <c r="F225" s="8"/>
      <c r="G225" s="8">
        <f>SUM(F221:F224)</f>
        <v>128800</v>
      </c>
      <c r="H225" s="8">
        <f>ROUNDUP(G225*C225,0)</f>
        <v>730296</v>
      </c>
      <c r="I225" s="8"/>
      <c r="J225" s="8">
        <f>J220+L225</f>
        <v>2349163</v>
      </c>
      <c r="K225" s="8"/>
      <c r="L225" s="8">
        <f>H225-I224</f>
        <v>-8804</v>
      </c>
      <c r="M225" s="8"/>
      <c r="N225" s="27"/>
    </row>
    <row r="226" spans="1:14" s="5" customFormat="1">
      <c r="A226" s="8">
        <v>223</v>
      </c>
      <c r="B226" s="9">
        <v>42555</v>
      </c>
      <c r="C226" s="8">
        <v>5.13</v>
      </c>
      <c r="D226" s="10">
        <v>0.08</v>
      </c>
      <c r="E226" s="8" t="s">
        <v>17</v>
      </c>
      <c r="F226" s="8">
        <f>ROUNDUP(J225*0.003/(1*D226),-2)</f>
        <v>88100</v>
      </c>
      <c r="G226" s="8"/>
      <c r="H226" s="8">
        <f>ROUNDUP(F226*C226,0)</f>
        <v>451953</v>
      </c>
      <c r="I226" s="8">
        <f>H226</f>
        <v>451953</v>
      </c>
      <c r="J226" s="8"/>
      <c r="K226" s="8"/>
      <c r="L226" s="8"/>
      <c r="M226" s="8"/>
      <c r="N226" s="25">
        <v>1</v>
      </c>
    </row>
    <row r="227" spans="1:14" s="5" customFormat="1">
      <c r="A227" s="8">
        <v>224</v>
      </c>
      <c r="B227" s="9">
        <v>42557</v>
      </c>
      <c r="C227" s="8">
        <v>5.23</v>
      </c>
      <c r="D227" s="10">
        <v>0.1</v>
      </c>
      <c r="E227" s="8" t="s">
        <v>17</v>
      </c>
      <c r="F227" s="8">
        <f>ROUNDUP(J225*0.003/(1*D227),-2)</f>
        <v>70500</v>
      </c>
      <c r="G227" s="8"/>
      <c r="H227" s="8">
        <f t="shared" ref="H227:H228" si="58">ROUNDUP(F227*C227,0)</f>
        <v>368715</v>
      </c>
      <c r="I227" s="8">
        <f>H227+I226</f>
        <v>820668</v>
      </c>
      <c r="J227" s="8"/>
      <c r="K227" s="8"/>
      <c r="L227" s="8"/>
      <c r="M227" s="8"/>
      <c r="N227" s="26"/>
    </row>
    <row r="228" spans="1:14" s="5" customFormat="1">
      <c r="A228" s="8">
        <v>225</v>
      </c>
      <c r="B228" s="9">
        <v>42563</v>
      </c>
      <c r="C228" s="8">
        <v>5.34</v>
      </c>
      <c r="D228" s="10">
        <v>0.1</v>
      </c>
      <c r="E228" s="8" t="s">
        <v>17</v>
      </c>
      <c r="F228" s="8">
        <f>ROUNDUP(J225*0.003/(1*D228),-2)</f>
        <v>70500</v>
      </c>
      <c r="G228" s="8"/>
      <c r="H228" s="8">
        <f t="shared" si="58"/>
        <v>376470</v>
      </c>
      <c r="I228" s="8">
        <f>H228+I227</f>
        <v>1197138</v>
      </c>
      <c r="J228" s="8"/>
      <c r="K228" s="8"/>
      <c r="L228" s="8"/>
      <c r="M228" s="8"/>
      <c r="N228" s="26"/>
    </row>
    <row r="229" spans="1:14" s="5" customFormat="1">
      <c r="A229" s="8">
        <v>226</v>
      </c>
      <c r="B229" s="9">
        <v>42578</v>
      </c>
      <c r="C229" s="8">
        <v>5.22</v>
      </c>
      <c r="D229" s="10"/>
      <c r="E229" s="11" t="s">
        <v>18</v>
      </c>
      <c r="F229" s="8"/>
      <c r="G229" s="8">
        <f>SUM(F226:F228)</f>
        <v>229100</v>
      </c>
      <c r="H229" s="8">
        <f>ROUNDUP(G229*C229,0)</f>
        <v>1195902</v>
      </c>
      <c r="I229" s="8"/>
      <c r="J229" s="8">
        <f>J225+L229</f>
        <v>2347927</v>
      </c>
      <c r="K229" s="8"/>
      <c r="L229" s="8">
        <f>H229-I228</f>
        <v>-1236</v>
      </c>
      <c r="M229" s="8"/>
      <c r="N229" s="27"/>
    </row>
    <row r="230" spans="1:14" s="5" customFormat="1">
      <c r="A230" s="8">
        <v>227</v>
      </c>
      <c r="B230" s="9">
        <v>42597</v>
      </c>
      <c r="C230" s="8">
        <v>5.47</v>
      </c>
      <c r="D230" s="10">
        <v>0.1</v>
      </c>
      <c r="E230" s="8" t="s">
        <v>17</v>
      </c>
      <c r="F230" s="8">
        <f>ROUNDUP(J229*0.003/(1*D230),-2)</f>
        <v>70500</v>
      </c>
      <c r="G230" s="8"/>
      <c r="H230" s="8">
        <f>ROUNDUP(F230*C230,0)</f>
        <v>385635</v>
      </c>
      <c r="I230" s="8">
        <f>H230</f>
        <v>385635</v>
      </c>
      <c r="J230" s="8"/>
      <c r="K230" s="8"/>
      <c r="L230" s="8"/>
      <c r="M230" s="25">
        <v>1</v>
      </c>
      <c r="N230" s="8"/>
    </row>
    <row r="231" spans="1:14" s="5" customFormat="1">
      <c r="A231" s="8">
        <v>228</v>
      </c>
      <c r="B231" s="9">
        <v>42625</v>
      </c>
      <c r="C231" s="8">
        <v>5.53</v>
      </c>
      <c r="D231" s="10"/>
      <c r="E231" s="11" t="s">
        <v>18</v>
      </c>
      <c r="F231" s="8"/>
      <c r="G231" s="8">
        <f>F230</f>
        <v>70500</v>
      </c>
      <c r="H231" s="8">
        <f>ROUNDUP(G231*C231,0)</f>
        <v>389865</v>
      </c>
      <c r="I231" s="8"/>
      <c r="J231" s="8">
        <f>J229+K231</f>
        <v>2352157</v>
      </c>
      <c r="K231" s="8">
        <f>H231-I230</f>
        <v>4230</v>
      </c>
      <c r="L231" s="8"/>
      <c r="M231" s="27"/>
      <c r="N231" s="8"/>
    </row>
    <row r="232" spans="1:14" s="5" customFormat="1">
      <c r="A232" s="8">
        <v>229</v>
      </c>
      <c r="B232" s="9">
        <v>42662</v>
      </c>
      <c r="C232" s="8">
        <v>5.67</v>
      </c>
      <c r="D232" s="10">
        <v>0.12</v>
      </c>
      <c r="E232" s="8" t="s">
        <v>17</v>
      </c>
      <c r="F232" s="8">
        <f>ROUNDUP(J231*0.003/(1*D232),-2)</f>
        <v>58900</v>
      </c>
      <c r="G232" s="8"/>
      <c r="H232" s="8">
        <f>ROUNDUP(F232*C232,0)</f>
        <v>333963</v>
      </c>
      <c r="I232" s="8">
        <f>H232</f>
        <v>333963</v>
      </c>
      <c r="J232" s="8"/>
      <c r="K232" s="8"/>
      <c r="L232" s="8"/>
      <c r="M232" s="25">
        <v>1</v>
      </c>
      <c r="N232" s="8"/>
    </row>
    <row r="233" spans="1:14" s="5" customFormat="1">
      <c r="A233" s="8">
        <v>230</v>
      </c>
      <c r="B233" s="9">
        <v>42667</v>
      </c>
      <c r="C233" s="8">
        <v>5.92</v>
      </c>
      <c r="D233" s="10">
        <v>0.13</v>
      </c>
      <c r="E233" s="8" t="s">
        <v>17</v>
      </c>
      <c r="F233" s="8">
        <f>ROUNDUP(J231*0.003/(1*D233),-2)</f>
        <v>54300</v>
      </c>
      <c r="G233" s="8"/>
      <c r="H233" s="8">
        <f t="shared" ref="H233:H234" si="59">ROUNDUP(F233*C233,0)</f>
        <v>321456</v>
      </c>
      <c r="I233" s="8">
        <f>H233+I232</f>
        <v>655419</v>
      </c>
      <c r="J233" s="8"/>
      <c r="K233" s="8"/>
      <c r="L233" s="8"/>
      <c r="M233" s="26"/>
      <c r="N233" s="8"/>
    </row>
    <row r="234" spans="1:14" s="5" customFormat="1">
      <c r="A234" s="8">
        <v>231</v>
      </c>
      <c r="B234" s="9">
        <v>42682</v>
      </c>
      <c r="C234" s="8">
        <v>6.09</v>
      </c>
      <c r="D234" s="10">
        <v>0.14000000000000001</v>
      </c>
      <c r="E234" s="8" t="s">
        <v>17</v>
      </c>
      <c r="F234" s="8">
        <f>ROUNDUP(J231*0.003/(1*D234),-2)</f>
        <v>50500</v>
      </c>
      <c r="G234" s="8"/>
      <c r="H234" s="8">
        <f t="shared" si="59"/>
        <v>307545</v>
      </c>
      <c r="I234" s="8">
        <f>H234+I233</f>
        <v>962964</v>
      </c>
      <c r="J234" s="8"/>
      <c r="K234" s="8"/>
      <c r="L234" s="8"/>
      <c r="M234" s="26"/>
      <c r="N234" s="8"/>
    </row>
    <row r="235" spans="1:14" s="5" customFormat="1">
      <c r="A235" s="8">
        <v>232</v>
      </c>
      <c r="B235" s="9">
        <v>42709</v>
      </c>
      <c r="C235" s="8">
        <v>6.23</v>
      </c>
      <c r="D235" s="10"/>
      <c r="E235" s="11" t="s">
        <v>18</v>
      </c>
      <c r="F235" s="8"/>
      <c r="G235" s="8">
        <f>SUM(F232:F234)</f>
        <v>163700</v>
      </c>
      <c r="H235" s="8">
        <f>ROUNDUP(G235*C235,0)</f>
        <v>1019851</v>
      </c>
      <c r="I235" s="8"/>
      <c r="J235" s="8">
        <f>J231+K235</f>
        <v>2409044</v>
      </c>
      <c r="K235" s="8">
        <f>H235-I234</f>
        <v>56887</v>
      </c>
      <c r="L235" s="8"/>
      <c r="M235" s="27"/>
      <c r="N235" s="8"/>
    </row>
    <row r="236" spans="1:14" s="5" customFormat="1">
      <c r="A236" s="8">
        <v>233</v>
      </c>
      <c r="B236" s="9">
        <v>42775</v>
      </c>
      <c r="C236" s="8">
        <v>7.24</v>
      </c>
      <c r="D236" s="10">
        <v>0.19</v>
      </c>
      <c r="E236" s="8" t="s">
        <v>17</v>
      </c>
      <c r="F236" s="8">
        <f>ROUNDUP(J235*0.003/(1*D236),-2)</f>
        <v>38100</v>
      </c>
      <c r="G236" s="8"/>
      <c r="H236" s="8">
        <f>ROUNDUP(F236*C236,0)</f>
        <v>275844</v>
      </c>
      <c r="I236" s="8">
        <f>H236</f>
        <v>275844</v>
      </c>
      <c r="J236" s="8"/>
      <c r="K236" s="8"/>
      <c r="L236" s="8"/>
      <c r="M236" s="25">
        <v>1</v>
      </c>
      <c r="N236" s="8"/>
    </row>
    <row r="237" spans="1:14" s="5" customFormat="1">
      <c r="A237" s="8">
        <v>234</v>
      </c>
      <c r="B237" s="9">
        <v>42776</v>
      </c>
      <c r="C237" s="8">
        <v>7.36</v>
      </c>
      <c r="D237" s="10">
        <v>0.2</v>
      </c>
      <c r="E237" s="8" t="s">
        <v>17</v>
      </c>
      <c r="F237" s="8">
        <f>ROUNDUP(J235*0.003/(1*D237),-2)</f>
        <v>36200</v>
      </c>
      <c r="G237" s="8"/>
      <c r="H237" s="8">
        <f t="shared" ref="H237:H238" si="60">ROUNDUP(F237*C237,0)</f>
        <v>266432</v>
      </c>
      <c r="I237" s="8">
        <f>H237+I236</f>
        <v>542276</v>
      </c>
      <c r="J237" s="8"/>
      <c r="K237" s="8"/>
      <c r="L237" s="8"/>
      <c r="M237" s="26"/>
      <c r="N237" s="8"/>
    </row>
    <row r="238" spans="1:14" s="5" customFormat="1">
      <c r="A238" s="8">
        <v>235</v>
      </c>
      <c r="B238" s="9">
        <v>42779</v>
      </c>
      <c r="C238" s="8">
        <v>7.39</v>
      </c>
      <c r="D238" s="10">
        <v>0.2</v>
      </c>
      <c r="E238" s="8" t="s">
        <v>17</v>
      </c>
      <c r="F238" s="8">
        <f>ROUNDUP(J235*0.003/(1*D238),-2)</f>
        <v>36200</v>
      </c>
      <c r="G238" s="8"/>
      <c r="H238" s="8">
        <f t="shared" si="60"/>
        <v>267518</v>
      </c>
      <c r="I238" s="8">
        <f>H238+I237</f>
        <v>809794</v>
      </c>
      <c r="J238" s="8"/>
      <c r="K238" s="8"/>
      <c r="L238" s="8"/>
      <c r="M238" s="26"/>
      <c r="N238" s="8"/>
    </row>
    <row r="239" spans="1:14" s="5" customFormat="1">
      <c r="A239" s="8">
        <v>236</v>
      </c>
      <c r="B239" s="9">
        <v>42803</v>
      </c>
      <c r="C239" s="8">
        <v>7.37</v>
      </c>
      <c r="D239" s="10"/>
      <c r="E239" s="11" t="s">
        <v>18</v>
      </c>
      <c r="F239" s="8"/>
      <c r="G239" s="8">
        <f>SUM(F236:F238)</f>
        <v>110500</v>
      </c>
      <c r="H239" s="8">
        <f>ROUNDUP(G239*C239,0)</f>
        <v>814385</v>
      </c>
      <c r="I239" s="8"/>
      <c r="J239" s="8">
        <f>J235+K239</f>
        <v>2413635</v>
      </c>
      <c r="K239" s="8">
        <f>H239-I238</f>
        <v>4591</v>
      </c>
      <c r="L239" s="8"/>
      <c r="M239" s="27"/>
      <c r="N239" s="8"/>
    </row>
    <row r="240" spans="1:14" s="5" customFormat="1">
      <c r="A240" s="8">
        <v>237</v>
      </c>
      <c r="B240" s="9">
        <v>42810</v>
      </c>
      <c r="C240" s="8">
        <v>7.48</v>
      </c>
      <c r="D240" s="10">
        <v>0.2</v>
      </c>
      <c r="E240" s="8" t="s">
        <v>17</v>
      </c>
      <c r="F240" s="8">
        <f>ROUNDUP(J239*0.003/(1*D240),-2)</f>
        <v>36300</v>
      </c>
      <c r="G240" s="8"/>
      <c r="H240" s="8">
        <f>ROUNDUP(F240*C240,0)</f>
        <v>271524</v>
      </c>
      <c r="I240" s="8">
        <f>H240</f>
        <v>271524</v>
      </c>
      <c r="J240" s="8"/>
      <c r="K240" s="8"/>
      <c r="L240" s="8"/>
      <c r="M240" s="8"/>
      <c r="N240" s="25">
        <v>1</v>
      </c>
    </row>
    <row r="241" spans="1:14" s="5" customFormat="1">
      <c r="A241" s="8">
        <v>238</v>
      </c>
      <c r="B241" s="9">
        <v>42824</v>
      </c>
      <c r="C241" s="8">
        <v>7.31</v>
      </c>
      <c r="D241" s="10"/>
      <c r="E241" s="11" t="s">
        <v>18</v>
      </c>
      <c r="F241" s="8"/>
      <c r="G241" s="8">
        <f>F240</f>
        <v>36300</v>
      </c>
      <c r="H241" s="8">
        <f>ROUNDUP(G241*C241,0)</f>
        <v>265353</v>
      </c>
      <c r="I241" s="8"/>
      <c r="J241" s="8">
        <f>J239+L241</f>
        <v>2407464</v>
      </c>
      <c r="K241" s="8"/>
      <c r="L241" s="8">
        <f>H241-I240</f>
        <v>-6171</v>
      </c>
      <c r="M241" s="8"/>
      <c r="N241" s="27"/>
    </row>
    <row r="242" spans="1:14" s="5" customFormat="1">
      <c r="A242" s="8">
        <v>239</v>
      </c>
      <c r="B242" s="9">
        <v>42894</v>
      </c>
      <c r="C242" s="8">
        <v>6.96</v>
      </c>
      <c r="D242" s="10">
        <v>0.17</v>
      </c>
      <c r="E242" s="8" t="s">
        <v>17</v>
      </c>
      <c r="F242" s="8">
        <f>ROUNDUP(J241*0.003/(1*D242),-2)</f>
        <v>42500</v>
      </c>
      <c r="G242" s="8"/>
      <c r="H242" s="8">
        <f>ROUNDUP(F242*C242,0)</f>
        <v>295800</v>
      </c>
      <c r="I242" s="8">
        <f>H242</f>
        <v>295800</v>
      </c>
      <c r="J242" s="8"/>
      <c r="K242" s="8"/>
      <c r="L242" s="8"/>
      <c r="M242" s="25">
        <v>1</v>
      </c>
      <c r="N242" s="8"/>
    </row>
    <row r="243" spans="1:14" s="5" customFormat="1">
      <c r="A243" s="8">
        <v>240</v>
      </c>
      <c r="B243" s="9">
        <v>42912</v>
      </c>
      <c r="C243" s="8">
        <v>8.2899999999999991</v>
      </c>
      <c r="D243" s="10">
        <v>0.2</v>
      </c>
      <c r="E243" s="8" t="s">
        <v>17</v>
      </c>
      <c r="F243" s="8">
        <f>ROUNDUP(J241*0.003/(1*D243),-2)</f>
        <v>36200</v>
      </c>
      <c r="G243" s="8"/>
      <c r="H243" s="8">
        <f t="shared" ref="H243:H244" si="61">ROUNDUP(F243*C243,0)</f>
        <v>300098</v>
      </c>
      <c r="I243" s="8">
        <f>H243+I242</f>
        <v>595898</v>
      </c>
      <c r="J243" s="8"/>
      <c r="K243" s="8"/>
      <c r="L243" s="8"/>
      <c r="M243" s="26"/>
      <c r="N243" s="8"/>
    </row>
    <row r="244" spans="1:14" s="5" customFormat="1">
      <c r="A244" s="8">
        <v>241</v>
      </c>
      <c r="B244" s="9">
        <v>42921</v>
      </c>
      <c r="C244" s="8">
        <v>8.1999999999999993</v>
      </c>
      <c r="D244" s="10">
        <v>0.21</v>
      </c>
      <c r="E244" s="8" t="s">
        <v>17</v>
      </c>
      <c r="F244" s="8">
        <f>ROUNDUP(J241*0.003/(1*D244),-2)</f>
        <v>34400</v>
      </c>
      <c r="G244" s="8"/>
      <c r="H244" s="8">
        <f t="shared" si="61"/>
        <v>282080</v>
      </c>
      <c r="I244" s="8">
        <f>H244+I243</f>
        <v>877978</v>
      </c>
      <c r="J244" s="8"/>
      <c r="K244" s="8"/>
      <c r="L244" s="8"/>
      <c r="M244" s="26"/>
      <c r="N244" s="8"/>
    </row>
    <row r="245" spans="1:14" s="5" customFormat="1">
      <c r="A245" s="8">
        <v>242</v>
      </c>
      <c r="B245" s="9">
        <v>42933</v>
      </c>
      <c r="C245" s="8">
        <v>7.93</v>
      </c>
      <c r="D245" s="10"/>
      <c r="E245" s="11" t="s">
        <v>18</v>
      </c>
      <c r="F245" s="8"/>
      <c r="G245" s="8">
        <f>SUM(F242:F244)</f>
        <v>113100</v>
      </c>
      <c r="H245" s="8">
        <f>ROUNDUP(G245*C245,0)</f>
        <v>896883</v>
      </c>
      <c r="I245" s="8"/>
      <c r="J245" s="8">
        <f>J241+K245</f>
        <v>2426369</v>
      </c>
      <c r="K245" s="8">
        <f>H245-I244</f>
        <v>18905</v>
      </c>
      <c r="L245" s="8"/>
      <c r="M245" s="27"/>
      <c r="N245" s="8"/>
    </row>
    <row r="246" spans="1:14" s="5" customFormat="1">
      <c r="A246" s="8">
        <v>243</v>
      </c>
      <c r="B246" s="9">
        <v>42935</v>
      </c>
      <c r="C246" s="8">
        <v>8.4499999999999993</v>
      </c>
      <c r="D246" s="10">
        <v>0.26</v>
      </c>
      <c r="E246" s="8" t="s">
        <v>17</v>
      </c>
      <c r="F246" s="8">
        <f>ROUNDUP(J245*0.003/(1*D246),-2)</f>
        <v>28000</v>
      </c>
      <c r="G246" s="8"/>
      <c r="H246" s="8">
        <f>ROUNDUP(F246*C246,0)</f>
        <v>236600</v>
      </c>
      <c r="I246" s="8">
        <f>H246</f>
        <v>236600</v>
      </c>
      <c r="J246" s="8"/>
      <c r="K246" s="8"/>
      <c r="L246" s="8"/>
      <c r="M246" s="8"/>
      <c r="N246" s="25">
        <v>1</v>
      </c>
    </row>
    <row r="247" spans="1:14" s="5" customFormat="1">
      <c r="A247" s="8">
        <v>244</v>
      </c>
      <c r="B247" s="9">
        <v>42940</v>
      </c>
      <c r="C247" s="8">
        <v>8.5</v>
      </c>
      <c r="D247" s="10">
        <v>0.27</v>
      </c>
      <c r="E247" s="8" t="s">
        <v>17</v>
      </c>
      <c r="F247" s="8">
        <f>ROUNDUP(J245*0.003/(1*D247),-2)</f>
        <v>27000</v>
      </c>
      <c r="G247" s="8"/>
      <c r="H247" s="8">
        <f t="shared" ref="H247:H249" si="62">ROUNDUP(F247*C247,0)</f>
        <v>229500</v>
      </c>
      <c r="I247" s="8">
        <f>H247+I246</f>
        <v>466100</v>
      </c>
      <c r="J247" s="8"/>
      <c r="K247" s="8"/>
      <c r="L247" s="8"/>
      <c r="M247" s="8"/>
      <c r="N247" s="26"/>
    </row>
    <row r="248" spans="1:14" s="5" customFormat="1">
      <c r="A248" s="8">
        <v>245</v>
      </c>
      <c r="B248" s="9">
        <v>42947</v>
      </c>
      <c r="C248" s="8">
        <v>8.51</v>
      </c>
      <c r="D248" s="10">
        <v>0.27</v>
      </c>
      <c r="E248" s="8" t="s">
        <v>17</v>
      </c>
      <c r="F248" s="8">
        <f>ROUNDUP(J245*0.003/(1*D248),-2)</f>
        <v>27000</v>
      </c>
      <c r="G248" s="8"/>
      <c r="H248" s="8">
        <f t="shared" si="62"/>
        <v>229770</v>
      </c>
      <c r="I248" s="8">
        <f>H248+I247</f>
        <v>695870</v>
      </c>
      <c r="J248" s="8"/>
      <c r="K248" s="8"/>
      <c r="L248" s="8"/>
      <c r="M248" s="8"/>
      <c r="N248" s="26"/>
    </row>
    <row r="249" spans="1:14" s="5" customFormat="1">
      <c r="A249" s="8">
        <v>246</v>
      </c>
      <c r="B249" s="9">
        <v>42948</v>
      </c>
      <c r="C249" s="8">
        <v>8.6999999999999993</v>
      </c>
      <c r="D249" s="10">
        <v>0.25</v>
      </c>
      <c r="E249" s="8" t="s">
        <v>17</v>
      </c>
      <c r="F249" s="8">
        <f>ROUNDUP(J245*0.003/(1*D249),-2)</f>
        <v>29200</v>
      </c>
      <c r="G249" s="8"/>
      <c r="H249" s="8">
        <f t="shared" si="62"/>
        <v>254040</v>
      </c>
      <c r="I249" s="8">
        <f>H249+I248</f>
        <v>949910</v>
      </c>
      <c r="J249" s="8"/>
      <c r="K249" s="8"/>
      <c r="L249" s="8"/>
      <c r="M249" s="8"/>
      <c r="N249" s="26"/>
    </row>
    <row r="250" spans="1:14" s="5" customFormat="1">
      <c r="A250" s="8">
        <v>247</v>
      </c>
      <c r="B250" s="9">
        <v>42958</v>
      </c>
      <c r="C250" s="8">
        <v>8.06</v>
      </c>
      <c r="D250" s="10"/>
      <c r="E250" s="11" t="s">
        <v>18</v>
      </c>
      <c r="F250" s="8"/>
      <c r="G250" s="8">
        <f>SUM(F246:F249)</f>
        <v>111200</v>
      </c>
      <c r="H250" s="8">
        <f>ROUNDUP(G250*C250,0)</f>
        <v>896272</v>
      </c>
      <c r="I250" s="8"/>
      <c r="J250" s="8">
        <f>J245+L250</f>
        <v>2372731</v>
      </c>
      <c r="K250" s="8"/>
      <c r="L250" s="8">
        <f>H250-I249</f>
        <v>-53638</v>
      </c>
      <c r="M250" s="8"/>
      <c r="N250" s="27"/>
    </row>
    <row r="251" spans="1:14" s="5" customFormat="1">
      <c r="A251" s="8">
        <v>248</v>
      </c>
      <c r="B251" s="9">
        <v>42972</v>
      </c>
      <c r="C251" s="8">
        <v>8.26</v>
      </c>
      <c r="D251" s="10">
        <v>0.23</v>
      </c>
      <c r="E251" s="8" t="s">
        <v>17</v>
      </c>
      <c r="F251" s="8">
        <f>ROUNDUP(J250*0.003/(1*D251),-2)</f>
        <v>31000</v>
      </c>
      <c r="G251" s="8"/>
      <c r="H251" s="8">
        <f>ROUNDUP(F251*C251,0)</f>
        <v>256060</v>
      </c>
      <c r="I251" s="8">
        <f>H251</f>
        <v>256060</v>
      </c>
      <c r="J251" s="8"/>
      <c r="K251" s="8"/>
      <c r="L251" s="8"/>
      <c r="M251" s="8"/>
      <c r="N251" s="25">
        <v>1</v>
      </c>
    </row>
    <row r="252" spans="1:14" s="5" customFormat="1">
      <c r="A252" s="8">
        <v>249</v>
      </c>
      <c r="B252" s="9">
        <v>42975</v>
      </c>
      <c r="C252" s="8">
        <v>8.48</v>
      </c>
      <c r="D252" s="10">
        <v>0.24</v>
      </c>
      <c r="E252" s="8" t="s">
        <v>17</v>
      </c>
      <c r="F252" s="8">
        <f>ROUNDUP(J250*0.003/(1*D252),-2)</f>
        <v>29700</v>
      </c>
      <c r="G252" s="8"/>
      <c r="H252" s="8">
        <f t="shared" ref="H252:H253" si="63">ROUNDUP(F252*C252,0)</f>
        <v>251856</v>
      </c>
      <c r="I252" s="8">
        <f>H252+I251</f>
        <v>507916</v>
      </c>
      <c r="J252" s="8"/>
      <c r="K252" s="8"/>
      <c r="L252" s="8"/>
      <c r="M252" s="8"/>
      <c r="N252" s="26"/>
    </row>
    <row r="253" spans="1:14" s="5" customFormat="1">
      <c r="A253" s="8">
        <v>250</v>
      </c>
      <c r="B253" s="9">
        <v>42982</v>
      </c>
      <c r="C253" s="8">
        <v>7.76</v>
      </c>
      <c r="D253" s="10">
        <v>0.26</v>
      </c>
      <c r="E253" s="8" t="s">
        <v>17</v>
      </c>
      <c r="F253" s="8">
        <f>ROUNDUP(J250*0.003/(1*D253),-2)</f>
        <v>27400</v>
      </c>
      <c r="G253" s="8"/>
      <c r="H253" s="8">
        <f t="shared" si="63"/>
        <v>212624</v>
      </c>
      <c r="I253" s="8">
        <f>H253+I252</f>
        <v>720540</v>
      </c>
      <c r="J253" s="8"/>
      <c r="K253" s="8"/>
      <c r="L253" s="8"/>
      <c r="M253" s="8"/>
      <c r="N253" s="26"/>
    </row>
    <row r="254" spans="1:14" s="5" customFormat="1">
      <c r="A254" s="8">
        <v>251</v>
      </c>
      <c r="B254" s="9">
        <v>42993</v>
      </c>
      <c r="C254" s="8">
        <v>7.69</v>
      </c>
      <c r="D254" s="10"/>
      <c r="E254" s="11" t="s">
        <v>18</v>
      </c>
      <c r="F254" s="8"/>
      <c r="G254" s="8">
        <f>SUM(F251:F253)</f>
        <v>88100</v>
      </c>
      <c r="H254" s="8">
        <f>ROUNDUP(G254*C254,0)</f>
        <v>677489</v>
      </c>
      <c r="I254" s="8"/>
      <c r="J254" s="8">
        <f>J250+L254</f>
        <v>2329680</v>
      </c>
      <c r="K254" s="8"/>
      <c r="L254" s="8">
        <f>H254-I253</f>
        <v>-43051</v>
      </c>
      <c r="M254" s="8"/>
      <c r="N254" s="27"/>
    </row>
    <row r="255" spans="1:14" s="5" customFormat="1">
      <c r="A255" s="8">
        <v>252</v>
      </c>
      <c r="B255" s="9">
        <v>43035</v>
      </c>
      <c r="C255" s="8">
        <v>8.23</v>
      </c>
      <c r="D255" s="10">
        <v>0.16</v>
      </c>
      <c r="E255" s="8" t="s">
        <v>17</v>
      </c>
      <c r="F255" s="8">
        <f>ROUNDUP(J254*0.003/(1*D255),-2)</f>
        <v>43700</v>
      </c>
      <c r="G255" s="8"/>
      <c r="H255" s="8">
        <f>ROUNDUP(F255*C255,0)</f>
        <v>359651</v>
      </c>
      <c r="I255" s="8">
        <f>H255</f>
        <v>359651</v>
      </c>
      <c r="J255" s="8"/>
      <c r="K255" s="8"/>
      <c r="L255" s="8"/>
      <c r="M255" s="25">
        <v>1</v>
      </c>
      <c r="N255" s="8"/>
    </row>
    <row r="256" spans="1:14" s="5" customFormat="1">
      <c r="A256" s="8">
        <v>253</v>
      </c>
      <c r="B256" s="9">
        <v>43038</v>
      </c>
      <c r="C256" s="8">
        <v>8.27</v>
      </c>
      <c r="D256" s="10"/>
      <c r="E256" s="11" t="s">
        <v>18</v>
      </c>
      <c r="F256" s="8"/>
      <c r="G256" s="8">
        <f>F255</f>
        <v>43700</v>
      </c>
      <c r="H256" s="8">
        <f>ROUNDUP(G256*C256,0)</f>
        <v>361399</v>
      </c>
      <c r="I256" s="8"/>
      <c r="J256" s="8">
        <f>J254+K256</f>
        <v>2331428</v>
      </c>
      <c r="K256" s="8">
        <f>H256-I255</f>
        <v>1748</v>
      </c>
      <c r="L256" s="8"/>
      <c r="M256" s="26"/>
      <c r="N256" s="8"/>
    </row>
    <row r="257" spans="1:14" s="5" customFormat="1">
      <c r="A257" s="8">
        <v>254</v>
      </c>
      <c r="B257" s="9">
        <v>43052</v>
      </c>
      <c r="C257" s="8">
        <v>8.6999999999999993</v>
      </c>
      <c r="D257" s="10">
        <v>0.23</v>
      </c>
      <c r="E257" s="8" t="s">
        <v>17</v>
      </c>
      <c r="F257" s="8">
        <f>ROUNDUP(J256*0.003/(1*D257),-2)</f>
        <v>30500</v>
      </c>
      <c r="G257" s="8"/>
      <c r="H257" s="8">
        <f>ROUNDUP(F257*C257,0)</f>
        <v>265350</v>
      </c>
      <c r="I257" s="8">
        <f>H257</f>
        <v>265350</v>
      </c>
      <c r="J257" s="8"/>
      <c r="K257" s="8"/>
      <c r="L257" s="8"/>
      <c r="M257" s="8"/>
      <c r="N257" s="25">
        <v>1</v>
      </c>
    </row>
    <row r="258" spans="1:14" s="5" customFormat="1">
      <c r="A258" s="8">
        <v>255</v>
      </c>
      <c r="B258" s="9">
        <v>43055</v>
      </c>
      <c r="C258" s="8">
        <v>8.42</v>
      </c>
      <c r="D258" s="10"/>
      <c r="E258" s="11" t="s">
        <v>18</v>
      </c>
      <c r="F258" s="8"/>
      <c r="G258" s="8">
        <f>F257</f>
        <v>30500</v>
      </c>
      <c r="H258" s="8">
        <f>ROUNDUP(G258*C258,0)</f>
        <v>256810</v>
      </c>
      <c r="I258" s="8"/>
      <c r="J258" s="8">
        <f>J256+L258</f>
        <v>2322888</v>
      </c>
      <c r="K258" s="8"/>
      <c r="L258" s="8">
        <f>H258-I257</f>
        <v>-8540</v>
      </c>
      <c r="M258" s="8"/>
      <c r="N258" s="27"/>
    </row>
    <row r="259" spans="1:14" s="5" customFormat="1">
      <c r="A259" s="8">
        <v>256</v>
      </c>
      <c r="B259" s="9">
        <v>43102</v>
      </c>
      <c r="C259" s="8">
        <v>9.48</v>
      </c>
      <c r="D259" s="10">
        <v>0.34</v>
      </c>
      <c r="E259" s="8" t="s">
        <v>17</v>
      </c>
      <c r="F259" s="8">
        <f>ROUNDUP(J258*0.003/(1*D259),-2)</f>
        <v>20500</v>
      </c>
      <c r="G259" s="8"/>
      <c r="H259" s="8">
        <f>ROUNDUP(F259*C259,0)</f>
        <v>194340</v>
      </c>
      <c r="I259" s="8">
        <f>H259</f>
        <v>194340</v>
      </c>
      <c r="J259" s="8"/>
      <c r="K259" s="8"/>
      <c r="L259" s="8"/>
      <c r="M259" s="8"/>
      <c r="N259" s="25">
        <v>1</v>
      </c>
    </row>
    <row r="260" spans="1:14" s="5" customFormat="1">
      <c r="A260" s="8">
        <v>257</v>
      </c>
      <c r="B260" s="9">
        <v>43103</v>
      </c>
      <c r="C260" s="8">
        <v>9.4700000000000006</v>
      </c>
      <c r="D260" s="10">
        <v>0.34</v>
      </c>
      <c r="E260" s="8" t="s">
        <v>17</v>
      </c>
      <c r="F260" s="8">
        <f>ROUNDUP(J258*0.003/(1*D260),-2)</f>
        <v>20500</v>
      </c>
      <c r="G260" s="8"/>
      <c r="H260" s="8">
        <f t="shared" ref="H260:H262" si="64">ROUNDUP(F260*C260,0)</f>
        <v>194135</v>
      </c>
      <c r="I260" s="8">
        <f>H260+I259</f>
        <v>388475</v>
      </c>
      <c r="J260" s="8"/>
      <c r="K260" s="8"/>
      <c r="L260" s="8"/>
      <c r="M260" s="8"/>
      <c r="N260" s="26"/>
    </row>
    <row r="261" spans="1:14" s="5" customFormat="1">
      <c r="A261" s="8">
        <v>258</v>
      </c>
      <c r="B261" s="9">
        <v>43104</v>
      </c>
      <c r="C261" s="8">
        <v>9.44</v>
      </c>
      <c r="D261" s="10">
        <v>0.34</v>
      </c>
      <c r="E261" s="8" t="s">
        <v>17</v>
      </c>
      <c r="F261" s="8">
        <f>ROUNDUP(J258*0.003/(1*D261),-2)</f>
        <v>20500</v>
      </c>
      <c r="G261" s="8"/>
      <c r="H261" s="8">
        <f t="shared" si="64"/>
        <v>193520</v>
      </c>
      <c r="I261" s="8">
        <f>H261+I260</f>
        <v>581995</v>
      </c>
      <c r="J261" s="8"/>
      <c r="K261" s="8"/>
      <c r="L261" s="8"/>
      <c r="M261" s="8"/>
      <c r="N261" s="26"/>
    </row>
    <row r="262" spans="1:14" s="5" customFormat="1">
      <c r="A262" s="8">
        <v>259</v>
      </c>
      <c r="B262" s="9">
        <v>43108</v>
      </c>
      <c r="C262" s="8">
        <v>9.8800000000000008</v>
      </c>
      <c r="D262" s="10">
        <v>0.33</v>
      </c>
      <c r="E262" s="8" t="s">
        <v>17</v>
      </c>
      <c r="F262" s="8">
        <f>ROUNDUP(J258*0.003/(1*D262),-2)</f>
        <v>21200</v>
      </c>
      <c r="G262" s="8"/>
      <c r="H262" s="8">
        <f t="shared" si="64"/>
        <v>209456</v>
      </c>
      <c r="I262" s="8">
        <f>H262+I261</f>
        <v>791451</v>
      </c>
      <c r="J262" s="8"/>
      <c r="K262" s="8"/>
      <c r="L262" s="8"/>
      <c r="M262" s="8"/>
      <c r="N262" s="26"/>
    </row>
    <row r="263" spans="1:14">
      <c r="A263" s="8">
        <v>260</v>
      </c>
      <c r="B263" s="9">
        <v>43132</v>
      </c>
      <c r="C263" s="8">
        <v>9.27</v>
      </c>
      <c r="E263" s="11" t="s">
        <v>18</v>
      </c>
      <c r="F263" s="8"/>
      <c r="G263" s="8">
        <f>SUM(F259:F262)</f>
        <v>82700</v>
      </c>
      <c r="H263" s="8">
        <f>ROUNDUP(G263*C263,0)</f>
        <v>766629</v>
      </c>
      <c r="I263" s="8"/>
      <c r="J263" s="8">
        <f>J258+L263</f>
        <v>2298066</v>
      </c>
      <c r="K263" s="8"/>
      <c r="L263" s="8">
        <f>H263-I262</f>
        <v>-24822</v>
      </c>
      <c r="M263" s="8"/>
      <c r="N263" s="27"/>
    </row>
    <row r="264" spans="1:14">
      <c r="A264" s="8">
        <v>261</v>
      </c>
      <c r="B264" s="9">
        <v>43238</v>
      </c>
      <c r="C264" s="8">
        <v>8.7200000000000006</v>
      </c>
      <c r="D264" s="10">
        <v>0.23</v>
      </c>
      <c r="E264" s="8" t="s">
        <v>17</v>
      </c>
      <c r="F264" s="8">
        <f>ROUNDUP(J263*0.003/(1*D264),-2)</f>
        <v>30000</v>
      </c>
      <c r="G264" s="8"/>
      <c r="H264" s="8">
        <f>ROUNDUP(F264*C264,0)</f>
        <v>261600</v>
      </c>
      <c r="I264" s="8">
        <f>H264</f>
        <v>261600</v>
      </c>
      <c r="J264" s="8"/>
      <c r="K264" s="8"/>
      <c r="L264" s="8"/>
      <c r="M264" s="8"/>
      <c r="N264" s="25">
        <v>1</v>
      </c>
    </row>
    <row r="265" spans="1:14">
      <c r="A265" s="8">
        <v>262</v>
      </c>
      <c r="B265" s="9">
        <v>43241</v>
      </c>
      <c r="C265" s="8">
        <v>8.68</v>
      </c>
      <c r="D265" s="10">
        <v>0.23</v>
      </c>
      <c r="E265" s="8" t="s">
        <v>17</v>
      </c>
      <c r="F265" s="8">
        <f>ROUNDUP(J263*0.003/(1*D265),-2)</f>
        <v>30000</v>
      </c>
      <c r="G265" s="8"/>
      <c r="H265" s="8">
        <f t="shared" ref="H265" si="65">ROUNDUP(F265*C265,0)</f>
        <v>260400</v>
      </c>
      <c r="I265" s="8">
        <f>H265+I264</f>
        <v>522000</v>
      </c>
      <c r="J265" s="8"/>
      <c r="K265" s="8"/>
      <c r="L265" s="8"/>
      <c r="M265" s="8"/>
      <c r="N265" s="26"/>
    </row>
    <row r="266" spans="1:14">
      <c r="A266" s="8">
        <v>263</v>
      </c>
      <c r="B266" s="9">
        <v>43245</v>
      </c>
      <c r="C266" s="8">
        <v>8.27</v>
      </c>
      <c r="E266" s="11" t="s">
        <v>18</v>
      </c>
      <c r="F266" s="8"/>
      <c r="G266" s="8">
        <f>SUM(F264:F265)</f>
        <v>60000</v>
      </c>
      <c r="H266" s="8">
        <f>ROUNDUP(G266*C266,0)</f>
        <v>496200</v>
      </c>
      <c r="I266" s="8"/>
      <c r="J266" s="8">
        <f>J263+L266</f>
        <v>2272266</v>
      </c>
      <c r="K266" s="8"/>
      <c r="L266" s="8">
        <f>H266-I265</f>
        <v>-25800</v>
      </c>
      <c r="M266" s="8"/>
      <c r="N266" s="27"/>
    </row>
    <row r="267" spans="1:14">
      <c r="A267" s="8">
        <v>264</v>
      </c>
      <c r="B267" s="9">
        <v>43305</v>
      </c>
      <c r="C267" s="8">
        <v>8.92</v>
      </c>
      <c r="D267" s="10">
        <v>0.34</v>
      </c>
      <c r="E267" s="8" t="s">
        <v>17</v>
      </c>
      <c r="F267" s="8">
        <f>ROUNDUP(J266*0.003/(1*D267),-2)</f>
        <v>20100</v>
      </c>
      <c r="G267" s="8"/>
      <c r="H267" s="8">
        <f>ROUNDUP(F267*C267,0)</f>
        <v>179292</v>
      </c>
      <c r="I267" s="8">
        <f>H267</f>
        <v>179292</v>
      </c>
      <c r="J267" s="8"/>
      <c r="K267" s="8"/>
      <c r="L267" s="8"/>
      <c r="M267" s="25">
        <v>1</v>
      </c>
      <c r="N267" s="8"/>
    </row>
    <row r="268" spans="1:14">
      <c r="A268" s="8">
        <v>265</v>
      </c>
      <c r="B268" s="9">
        <v>43314</v>
      </c>
      <c r="C268" s="8">
        <v>9.2200000000000006</v>
      </c>
      <c r="E268" s="11" t="s">
        <v>18</v>
      </c>
      <c r="F268" s="8"/>
      <c r="G268" s="8">
        <f>F267</f>
        <v>20100</v>
      </c>
      <c r="H268" s="8">
        <f>ROUNDUP(G268*C268,0)</f>
        <v>185322</v>
      </c>
      <c r="I268" s="8"/>
      <c r="J268" s="8">
        <f>J266+K268</f>
        <v>2278296</v>
      </c>
      <c r="K268" s="8">
        <f>H268-I267</f>
        <v>6030</v>
      </c>
      <c r="L268" s="8"/>
      <c r="M268" s="27"/>
      <c r="N268" s="8"/>
    </row>
    <row r="269" spans="1:14">
      <c r="A269" s="8">
        <v>266</v>
      </c>
      <c r="B269" s="9">
        <v>43364</v>
      </c>
      <c r="C269" s="8">
        <v>8.82</v>
      </c>
      <c r="D269" s="10">
        <v>0.25</v>
      </c>
      <c r="E269" s="8" t="s">
        <v>17</v>
      </c>
      <c r="F269" s="8">
        <f>ROUNDUP(J268*0.003/(1*D269),-2)</f>
        <v>27400</v>
      </c>
      <c r="G269" s="8"/>
      <c r="H269" s="8">
        <f>ROUNDUP(F269*C269,0)</f>
        <v>241668</v>
      </c>
      <c r="I269" s="8">
        <f>H269</f>
        <v>241668</v>
      </c>
      <c r="J269" s="8"/>
      <c r="K269" s="8"/>
      <c r="L269" s="8"/>
      <c r="M269" s="8"/>
      <c r="N269" s="25">
        <v>1</v>
      </c>
    </row>
    <row r="270" spans="1:14">
      <c r="A270" s="8">
        <v>267</v>
      </c>
      <c r="B270" s="9">
        <v>43371</v>
      </c>
      <c r="C270" s="8">
        <v>8.8800000000000008</v>
      </c>
      <c r="D270" s="10">
        <v>0.24</v>
      </c>
      <c r="E270" s="8" t="s">
        <v>17</v>
      </c>
      <c r="F270" s="8">
        <f>ROUNDUP(J268*0.003/(1*D270),-2)</f>
        <v>28500</v>
      </c>
      <c r="G270" s="8"/>
      <c r="H270" s="8">
        <f t="shared" ref="H270" si="66">ROUNDUP(F270*C270,0)</f>
        <v>253080</v>
      </c>
      <c r="I270" s="8">
        <f>H270+I269</f>
        <v>494748</v>
      </c>
      <c r="J270" s="8"/>
      <c r="K270" s="8"/>
      <c r="L270" s="8"/>
      <c r="M270" s="8"/>
      <c r="N270" s="26"/>
    </row>
    <row r="271" spans="1:14">
      <c r="A271" s="8">
        <v>268</v>
      </c>
      <c r="B271" s="9">
        <v>43381</v>
      </c>
      <c r="C271" s="8">
        <v>8.75</v>
      </c>
      <c r="E271" s="11" t="s">
        <v>18</v>
      </c>
      <c r="F271" s="8"/>
      <c r="G271" s="8">
        <f>SUM(F269:F270)</f>
        <v>55900</v>
      </c>
      <c r="H271" s="8">
        <f>ROUNDUP(G271*C271,0)</f>
        <v>489125</v>
      </c>
      <c r="I271" s="8"/>
      <c r="J271" s="8">
        <f>J268+L271</f>
        <v>2272673</v>
      </c>
      <c r="K271" s="8"/>
      <c r="L271" s="8">
        <f>H271-I270</f>
        <v>-5623</v>
      </c>
      <c r="M271" s="8"/>
      <c r="N271" s="27"/>
    </row>
    <row r="272" spans="1:14">
      <c r="A272" s="8">
        <v>269</v>
      </c>
      <c r="B272" s="9">
        <v>43420</v>
      </c>
      <c r="C272" s="8">
        <v>8.17</v>
      </c>
      <c r="D272" s="10">
        <v>0.26</v>
      </c>
      <c r="E272" s="8" t="s">
        <v>17</v>
      </c>
      <c r="F272" s="8">
        <f>ROUNDUP(J271*0.003/(1*D272),-2)</f>
        <v>26300</v>
      </c>
      <c r="G272" s="8"/>
      <c r="H272" s="8">
        <f>ROUNDUP(F272*C272,0)</f>
        <v>214871</v>
      </c>
      <c r="I272" s="8">
        <f>H272</f>
        <v>214871</v>
      </c>
      <c r="J272" s="8"/>
      <c r="K272" s="8"/>
      <c r="L272" s="8"/>
      <c r="M272" s="8"/>
      <c r="N272" s="25">
        <v>1</v>
      </c>
    </row>
    <row r="273" spans="1:14">
      <c r="A273" s="8">
        <v>270</v>
      </c>
      <c r="B273" s="9">
        <v>43427</v>
      </c>
      <c r="C273" s="8">
        <v>7.79</v>
      </c>
      <c r="E273" s="11" t="s">
        <v>18</v>
      </c>
      <c r="F273" s="8"/>
      <c r="G273" s="8">
        <f>F272</f>
        <v>26300</v>
      </c>
      <c r="H273" s="8">
        <f>ROUNDUP(G273*C273,0)</f>
        <v>204877</v>
      </c>
      <c r="I273" s="8"/>
      <c r="J273" s="8">
        <f>J271+L273</f>
        <v>2262679</v>
      </c>
      <c r="K273" s="8"/>
      <c r="L273" s="8">
        <f>H273-I272</f>
        <v>-9994</v>
      </c>
      <c r="M273" s="8"/>
      <c r="N273" s="27"/>
    </row>
    <row r="274" spans="1:14">
      <c r="A274" s="8">
        <v>271</v>
      </c>
      <c r="B274" s="9">
        <v>43483</v>
      </c>
      <c r="C274" s="8">
        <v>8.1</v>
      </c>
      <c r="D274" s="10">
        <v>0.21</v>
      </c>
      <c r="E274" s="8" t="s">
        <v>17</v>
      </c>
      <c r="F274" s="8">
        <f>ROUNDUP(J273*0.003/(1*D274),-2)</f>
        <v>32400</v>
      </c>
      <c r="G274" s="8"/>
      <c r="H274" s="8">
        <f>ROUNDUP(F274*C274,0)</f>
        <v>262440</v>
      </c>
      <c r="I274" s="8">
        <f>H274</f>
        <v>262440</v>
      </c>
      <c r="J274" s="8"/>
      <c r="K274" s="8"/>
      <c r="L274" s="8"/>
      <c r="M274" s="25">
        <v>1</v>
      </c>
      <c r="N274" s="8"/>
    </row>
    <row r="275" spans="1:14">
      <c r="A275" s="8">
        <v>272</v>
      </c>
      <c r="B275" s="9">
        <v>43497</v>
      </c>
      <c r="C275" s="8">
        <v>9.48</v>
      </c>
      <c r="D275" s="10">
        <v>0.21</v>
      </c>
      <c r="E275" s="8" t="s">
        <v>17</v>
      </c>
      <c r="F275" s="8">
        <f>ROUNDUP(J273*0.003/(1*D275),-2)</f>
        <v>32400</v>
      </c>
      <c r="G275" s="8"/>
      <c r="H275" s="8">
        <f t="shared" ref="H275:H278" si="67">ROUNDUP(F275*C275,0)</f>
        <v>307152</v>
      </c>
      <c r="I275" s="8">
        <f>H275+I274</f>
        <v>569592</v>
      </c>
      <c r="J275" s="8"/>
      <c r="K275" s="8"/>
      <c r="L275" s="8"/>
      <c r="M275" s="26"/>
      <c r="N275" s="8"/>
    </row>
    <row r="276" spans="1:14">
      <c r="A276" s="8">
        <v>273</v>
      </c>
      <c r="B276" s="9">
        <v>43507</v>
      </c>
      <c r="C276" s="8">
        <v>9.48</v>
      </c>
      <c r="D276" s="10">
        <v>0.21</v>
      </c>
      <c r="E276" s="8" t="s">
        <v>17</v>
      </c>
      <c r="F276" s="8">
        <f>ROUNDUP(J273*0.003/(1*D276),-2)</f>
        <v>32400</v>
      </c>
      <c r="G276" s="8"/>
      <c r="H276" s="8">
        <f t="shared" si="67"/>
        <v>307152</v>
      </c>
      <c r="I276" s="8">
        <f>H276+I275</f>
        <v>876744</v>
      </c>
      <c r="J276" s="8"/>
      <c r="K276" s="8"/>
      <c r="L276" s="8"/>
      <c r="M276" s="26"/>
      <c r="N276" s="8"/>
    </row>
    <row r="277" spans="1:14">
      <c r="A277" s="8">
        <v>274</v>
      </c>
      <c r="B277" s="9">
        <v>43508</v>
      </c>
      <c r="C277" s="8">
        <v>9.6999999999999993</v>
      </c>
      <c r="D277" s="10">
        <v>0.21</v>
      </c>
      <c r="E277" s="8" t="s">
        <v>17</v>
      </c>
      <c r="F277" s="8">
        <f>ROUNDUP(J273*0.003/(1*D277),-2)</f>
        <v>32400</v>
      </c>
      <c r="G277" s="8"/>
      <c r="H277" s="8">
        <f t="shared" si="67"/>
        <v>314280</v>
      </c>
      <c r="I277" s="8">
        <f>H277+I276</f>
        <v>1191024</v>
      </c>
      <c r="J277" s="8"/>
      <c r="K277" s="8"/>
      <c r="L277" s="8"/>
      <c r="M277" s="26"/>
      <c r="N277" s="8"/>
    </row>
    <row r="278" spans="1:14">
      <c r="A278" s="8">
        <v>275</v>
      </c>
      <c r="B278" s="9">
        <v>43509</v>
      </c>
      <c r="C278" s="8">
        <v>9.76</v>
      </c>
      <c r="D278" s="10">
        <v>0.21</v>
      </c>
      <c r="E278" s="8" t="s">
        <v>17</v>
      </c>
      <c r="F278" s="8">
        <v>0</v>
      </c>
      <c r="G278" s="8"/>
      <c r="H278" s="8">
        <f t="shared" si="67"/>
        <v>0</v>
      </c>
      <c r="I278" s="8">
        <f>H278+I277</f>
        <v>1191024</v>
      </c>
      <c r="J278" s="8"/>
      <c r="K278" s="8"/>
      <c r="L278" s="8"/>
      <c r="M278" s="26"/>
      <c r="N278" s="8"/>
    </row>
    <row r="279" spans="1:14">
      <c r="A279" s="8">
        <v>276</v>
      </c>
      <c r="B279" s="9">
        <v>43580</v>
      </c>
      <c r="C279" s="8">
        <v>11.88</v>
      </c>
      <c r="E279" s="11" t="s">
        <v>18</v>
      </c>
      <c r="F279" s="8"/>
      <c r="G279" s="8">
        <f>SUM(F274:F278)</f>
        <v>129600</v>
      </c>
      <c r="H279" s="8">
        <f>ROUNDUP(G279*C279,0)</f>
        <v>1539648</v>
      </c>
      <c r="I279" s="8"/>
      <c r="J279" s="8">
        <f>J273+K279</f>
        <v>2611303</v>
      </c>
      <c r="K279" s="8">
        <f>H279-I278</f>
        <v>348624</v>
      </c>
      <c r="L279" s="8"/>
      <c r="M279" s="27"/>
      <c r="N279" s="8"/>
    </row>
    <row r="280" spans="1:14">
      <c r="A280" s="8">
        <v>277</v>
      </c>
      <c r="B280" s="9">
        <v>43636</v>
      </c>
      <c r="C280" s="8">
        <v>13.18</v>
      </c>
      <c r="D280" s="10">
        <v>0.35</v>
      </c>
      <c r="E280" s="8" t="s">
        <v>17</v>
      </c>
      <c r="F280" s="8">
        <f>ROUNDUP(J279*0.003/(1*D280),-2)</f>
        <v>22400</v>
      </c>
      <c r="G280" s="8"/>
      <c r="H280" s="8">
        <f>ROUNDUP(F280*C280,0)</f>
        <v>295232</v>
      </c>
      <c r="I280" s="8">
        <f>H280</f>
        <v>295232</v>
      </c>
      <c r="J280" s="8"/>
      <c r="K280" s="8"/>
      <c r="L280" s="8"/>
      <c r="M280" s="8"/>
      <c r="N280" s="25">
        <v>1</v>
      </c>
    </row>
    <row r="281" spans="1:14">
      <c r="A281" s="8">
        <v>278</v>
      </c>
      <c r="B281" s="9">
        <v>43647</v>
      </c>
      <c r="C281" s="8">
        <v>13.4</v>
      </c>
      <c r="D281" s="10">
        <v>0.35</v>
      </c>
      <c r="E281" s="8" t="s">
        <v>17</v>
      </c>
      <c r="F281" s="8">
        <f>ROUNDUP(J279*0.003/(1*D281),-2)</f>
        <v>22400</v>
      </c>
      <c r="G281" s="8"/>
      <c r="H281" s="8">
        <f t="shared" ref="H281" si="68">ROUNDUP(F281*C281,0)</f>
        <v>300160</v>
      </c>
      <c r="I281" s="8">
        <f>H281+I280</f>
        <v>595392</v>
      </c>
      <c r="J281" s="8"/>
      <c r="K281" s="8"/>
      <c r="L281" s="8"/>
      <c r="M281" s="8"/>
      <c r="N281" s="26"/>
    </row>
    <row r="282" spans="1:14">
      <c r="A282" s="8">
        <v>279</v>
      </c>
      <c r="B282" s="9">
        <v>43654</v>
      </c>
      <c r="C282" s="8">
        <v>12.7</v>
      </c>
      <c r="E282" s="11" t="s">
        <v>18</v>
      </c>
      <c r="F282" s="8"/>
      <c r="G282" s="8">
        <f>SUM(F280:F281)</f>
        <v>44800</v>
      </c>
      <c r="H282" s="8">
        <f>ROUNDUP(G282*C282,0)</f>
        <v>568960</v>
      </c>
      <c r="I282" s="8"/>
      <c r="J282" s="8">
        <f>J279+L282</f>
        <v>2584871</v>
      </c>
      <c r="K282" s="8"/>
      <c r="L282" s="8">
        <f>H282-I281</f>
        <v>-26432</v>
      </c>
      <c r="M282" s="8"/>
      <c r="N282" s="27"/>
    </row>
    <row r="283" spans="1:14">
      <c r="A283" s="8">
        <v>280</v>
      </c>
      <c r="B283" s="9">
        <v>43710</v>
      </c>
      <c r="C283" s="8">
        <v>13.73</v>
      </c>
      <c r="D283" s="10">
        <v>0.43</v>
      </c>
      <c r="E283" s="8" t="s">
        <v>17</v>
      </c>
      <c r="F283" s="8">
        <f>ROUNDUP(J282*0.003/(1*D283),-2)</f>
        <v>18100</v>
      </c>
      <c r="G283" s="8"/>
      <c r="H283" s="8">
        <f>ROUNDUP(F283*C283,0)</f>
        <v>248513</v>
      </c>
      <c r="I283" s="8">
        <f>H283</f>
        <v>248513</v>
      </c>
      <c r="J283" s="8"/>
      <c r="K283" s="8"/>
      <c r="L283" s="8"/>
      <c r="M283" s="25">
        <v>1</v>
      </c>
      <c r="N283" s="8"/>
    </row>
    <row r="284" spans="1:14">
      <c r="A284" s="8">
        <v>281</v>
      </c>
      <c r="B284" s="9">
        <v>43712</v>
      </c>
      <c r="C284" s="8">
        <v>13.85</v>
      </c>
      <c r="D284" s="10">
        <v>0.43</v>
      </c>
      <c r="E284" s="8" t="s">
        <v>17</v>
      </c>
      <c r="F284" s="8">
        <f>ROUNDUP(J282*0.003/(1*D284),-2)</f>
        <v>18100</v>
      </c>
      <c r="G284" s="8"/>
      <c r="H284" s="8">
        <f t="shared" ref="H284:H286" si="69">ROUNDUP(F284*C284,0)</f>
        <v>250685</v>
      </c>
      <c r="I284" s="8">
        <f>H284+I283</f>
        <v>499198</v>
      </c>
      <c r="J284" s="8"/>
      <c r="K284" s="8"/>
      <c r="L284" s="8"/>
      <c r="M284" s="26"/>
      <c r="N284" s="8"/>
    </row>
    <row r="285" spans="1:14">
      <c r="A285" s="8">
        <v>282</v>
      </c>
      <c r="B285" s="9">
        <v>43713</v>
      </c>
      <c r="C285" s="8">
        <v>14.6</v>
      </c>
      <c r="D285" s="10">
        <v>0.46</v>
      </c>
      <c r="E285" s="8" t="s">
        <v>17</v>
      </c>
      <c r="F285" s="8">
        <f>ROUNDUP(J282*0.003/(1*D285),-2)</f>
        <v>16900</v>
      </c>
      <c r="G285" s="8"/>
      <c r="H285" s="8">
        <f t="shared" si="69"/>
        <v>246740</v>
      </c>
      <c r="I285" s="8">
        <f>H285+I284</f>
        <v>745938</v>
      </c>
      <c r="J285" s="8"/>
      <c r="K285" s="8"/>
      <c r="L285" s="8"/>
      <c r="M285" s="26"/>
      <c r="N285" s="8"/>
    </row>
    <row r="286" spans="1:14">
      <c r="A286" s="8">
        <v>283</v>
      </c>
      <c r="B286" s="9">
        <v>43717</v>
      </c>
      <c r="C286" s="8">
        <v>14.87</v>
      </c>
      <c r="D286" s="10">
        <v>0.46</v>
      </c>
      <c r="E286" s="8" t="s">
        <v>17</v>
      </c>
      <c r="F286" s="8">
        <f>ROUNDUP(J282*0.003/(1*D286),-2)</f>
        <v>16900</v>
      </c>
      <c r="G286" s="8"/>
      <c r="H286" s="8">
        <f t="shared" si="69"/>
        <v>251303</v>
      </c>
      <c r="I286" s="8">
        <f>H286+I285</f>
        <v>997241</v>
      </c>
      <c r="J286" s="8"/>
      <c r="K286" s="8"/>
      <c r="L286" s="8"/>
      <c r="M286" s="26"/>
      <c r="N286" s="8"/>
    </row>
    <row r="287" spans="1:14">
      <c r="A287" s="8">
        <v>284</v>
      </c>
      <c r="B287" s="9">
        <v>43731</v>
      </c>
      <c r="C287" s="8">
        <v>14.44</v>
      </c>
      <c r="E287" s="11" t="s">
        <v>18</v>
      </c>
      <c r="F287" s="8"/>
      <c r="G287" s="8">
        <f>SUM(F283:F286)</f>
        <v>70000</v>
      </c>
      <c r="H287" s="8">
        <f>ROUNDUP(G287*C287,0)</f>
        <v>1010800</v>
      </c>
      <c r="I287" s="8"/>
      <c r="J287" s="8">
        <f>J282+K287</f>
        <v>2598430</v>
      </c>
      <c r="K287" s="8">
        <f>H287-I286</f>
        <v>13559</v>
      </c>
      <c r="L287" s="8"/>
      <c r="M287" s="27"/>
      <c r="N287" s="8"/>
    </row>
    <row r="288" spans="1:14">
      <c r="A288" s="8">
        <v>285</v>
      </c>
      <c r="B288" s="9">
        <v>43812</v>
      </c>
      <c r="C288" s="8">
        <v>15.73</v>
      </c>
      <c r="D288" s="10">
        <v>0.39</v>
      </c>
      <c r="E288" s="8" t="s">
        <v>17</v>
      </c>
      <c r="F288" s="8">
        <f>ROUNDUP(J287*0.003/(1*D288),-2)</f>
        <v>20000</v>
      </c>
      <c r="G288" s="8"/>
      <c r="H288" s="8">
        <f>ROUNDUP(F288*C288,0)</f>
        <v>314600</v>
      </c>
      <c r="I288" s="8">
        <f>H288</f>
        <v>314600</v>
      </c>
      <c r="J288" s="8"/>
      <c r="K288" s="8"/>
      <c r="L288" s="8"/>
      <c r="M288" s="25">
        <v>1</v>
      </c>
      <c r="N288" s="8"/>
    </row>
    <row r="289" spans="1:14">
      <c r="A289" s="8">
        <v>286</v>
      </c>
      <c r="B289" s="9">
        <v>43815</v>
      </c>
      <c r="C289" s="8">
        <v>15.58</v>
      </c>
      <c r="D289" s="10">
        <v>0.39</v>
      </c>
      <c r="E289" s="8" t="s">
        <v>17</v>
      </c>
      <c r="F289" s="8">
        <f>ROUNDUP(J287*0.003/(1*D289),-2)</f>
        <v>20000</v>
      </c>
      <c r="G289" s="8"/>
      <c r="H289" s="8">
        <f t="shared" ref="H289:H290" si="70">ROUNDUP(F289*C289,0)</f>
        <v>311600</v>
      </c>
      <c r="I289" s="8">
        <f>H289+I288</f>
        <v>626200</v>
      </c>
      <c r="J289" s="8"/>
      <c r="K289" s="8"/>
      <c r="L289" s="8"/>
      <c r="M289" s="26"/>
      <c r="N289" s="8"/>
    </row>
    <row r="290" spans="1:14">
      <c r="A290" s="8">
        <v>287</v>
      </c>
      <c r="B290" s="9">
        <v>43816</v>
      </c>
      <c r="C290" s="8">
        <v>15.65</v>
      </c>
      <c r="D290" s="10">
        <v>0.4</v>
      </c>
      <c r="E290" s="8" t="s">
        <v>17</v>
      </c>
      <c r="F290" s="8">
        <f>ROUNDUP(J287*0.003/(1*D290),-2)</f>
        <v>19500</v>
      </c>
      <c r="G290" s="8"/>
      <c r="H290" s="8">
        <f t="shared" si="70"/>
        <v>305175</v>
      </c>
      <c r="I290" s="8">
        <f>H290+I289</f>
        <v>931375</v>
      </c>
      <c r="J290" s="8"/>
      <c r="K290" s="8"/>
      <c r="L290" s="8"/>
      <c r="M290" s="26"/>
      <c r="N290" s="8"/>
    </row>
    <row r="291" spans="1:14">
      <c r="A291" s="8">
        <v>288</v>
      </c>
      <c r="B291" s="9">
        <v>43822</v>
      </c>
      <c r="C291" s="8">
        <v>15.69</v>
      </c>
      <c r="E291" s="11" t="s">
        <v>18</v>
      </c>
      <c r="F291" s="8"/>
      <c r="G291" s="8">
        <f>SUM(F288:F290)</f>
        <v>59500</v>
      </c>
      <c r="H291" s="8">
        <f>ROUNDUP(G291*C291,0)</f>
        <v>933555</v>
      </c>
      <c r="I291" s="8"/>
      <c r="J291" s="8">
        <f>J287+K291</f>
        <v>2600610</v>
      </c>
      <c r="K291" s="8">
        <f>H291-I290</f>
        <v>2180</v>
      </c>
      <c r="L291" s="8"/>
      <c r="M291" s="27"/>
      <c r="N291" s="8"/>
    </row>
    <row r="292" spans="1:14">
      <c r="A292" s="8">
        <v>289</v>
      </c>
      <c r="B292" s="9">
        <v>43829</v>
      </c>
      <c r="C292" s="8">
        <v>16.78</v>
      </c>
      <c r="D292" s="10">
        <v>0.43</v>
      </c>
      <c r="E292" s="8" t="s">
        <v>17</v>
      </c>
      <c r="F292" s="8">
        <f>ROUNDUP(J291*0.003/(1*D292),-2)</f>
        <v>18200</v>
      </c>
      <c r="G292" s="8"/>
      <c r="H292" s="8">
        <f>ROUNDUP(F292*C292,0)</f>
        <v>305396</v>
      </c>
      <c r="I292" s="8">
        <f>H292</f>
        <v>305396</v>
      </c>
      <c r="J292" s="8"/>
      <c r="K292" s="8"/>
      <c r="L292" s="8"/>
      <c r="M292" s="8"/>
      <c r="N292" s="25">
        <v>1</v>
      </c>
    </row>
    <row r="293" spans="1:14">
      <c r="A293" s="8">
        <v>290</v>
      </c>
      <c r="B293" s="9">
        <v>43832</v>
      </c>
      <c r="C293" s="8">
        <v>17.95</v>
      </c>
      <c r="D293" s="10">
        <v>0.46</v>
      </c>
      <c r="E293" s="8" t="s">
        <v>17</v>
      </c>
      <c r="F293" s="8">
        <f>ROUNDUP(J291*0.003/(1*D293),-2)</f>
        <v>17000</v>
      </c>
      <c r="G293" s="8"/>
      <c r="H293" s="8">
        <f t="shared" ref="H293:H294" si="71">ROUNDUP(F293*C293,0)</f>
        <v>305150</v>
      </c>
      <c r="I293" s="8">
        <f>H293+I292</f>
        <v>610546</v>
      </c>
      <c r="J293" s="8"/>
      <c r="K293" s="8"/>
      <c r="L293" s="8"/>
      <c r="M293" s="8"/>
      <c r="N293" s="26"/>
    </row>
    <row r="294" spans="1:14">
      <c r="A294" s="8">
        <v>291</v>
      </c>
      <c r="B294" s="9">
        <v>43837</v>
      </c>
      <c r="C294" s="8">
        <v>17.190000000000001</v>
      </c>
      <c r="D294" s="10">
        <v>0.49</v>
      </c>
      <c r="E294" s="8" t="s">
        <v>17</v>
      </c>
      <c r="F294" s="8">
        <f>ROUNDUP(J291*0.003/(1*D294),-2)</f>
        <v>16000</v>
      </c>
      <c r="G294" s="8"/>
      <c r="H294" s="8">
        <f t="shared" si="71"/>
        <v>275040</v>
      </c>
      <c r="I294" s="8">
        <f>H294+I293</f>
        <v>885586</v>
      </c>
      <c r="J294" s="8"/>
      <c r="K294" s="8"/>
      <c r="L294" s="8"/>
      <c r="M294" s="8"/>
      <c r="N294" s="26"/>
    </row>
    <row r="295" spans="1:14">
      <c r="A295" s="8">
        <v>292</v>
      </c>
      <c r="B295" s="9">
        <v>43851</v>
      </c>
      <c r="C295" s="8">
        <v>16.52</v>
      </c>
      <c r="E295" s="11" t="s">
        <v>18</v>
      </c>
      <c r="F295" s="8"/>
      <c r="G295" s="8">
        <f>SUM(F292:F294)</f>
        <v>51200</v>
      </c>
      <c r="H295" s="8">
        <f>ROUNDUP(G295*C295,0)</f>
        <v>845824</v>
      </c>
      <c r="I295" s="8"/>
      <c r="J295" s="8">
        <f>J291+L295</f>
        <v>2560848</v>
      </c>
      <c r="K295" s="8"/>
      <c r="L295" s="8">
        <f>H295-I294</f>
        <v>-39762</v>
      </c>
      <c r="M295" s="8"/>
      <c r="N295" s="27"/>
    </row>
    <row r="296" spans="1:14">
      <c r="A296" s="8">
        <v>293</v>
      </c>
      <c r="B296" s="9">
        <v>43895</v>
      </c>
      <c r="C296" s="8">
        <v>18.850000000000001</v>
      </c>
      <c r="D296" s="10">
        <v>0.76</v>
      </c>
      <c r="E296" s="8" t="s">
        <v>17</v>
      </c>
      <c r="F296" s="8">
        <f>ROUNDUP(J295*0.003/(1*D296),-2)</f>
        <v>10200</v>
      </c>
      <c r="G296" s="8"/>
      <c r="H296" s="8">
        <f>ROUNDUP(F296*C296,0)</f>
        <v>192270</v>
      </c>
      <c r="I296" s="8">
        <f>H296</f>
        <v>192270</v>
      </c>
      <c r="J296" s="8"/>
      <c r="K296" s="8"/>
      <c r="L296" s="8"/>
      <c r="M296" s="8"/>
      <c r="N296" s="25">
        <v>1</v>
      </c>
    </row>
    <row r="297" spans="1:14">
      <c r="A297" s="8">
        <v>294</v>
      </c>
      <c r="B297" s="9">
        <v>43899</v>
      </c>
      <c r="C297" s="8">
        <v>17.54</v>
      </c>
      <c r="E297" s="11" t="s">
        <v>18</v>
      </c>
      <c r="F297" s="8"/>
      <c r="G297" s="8">
        <f>F296</f>
        <v>10200</v>
      </c>
      <c r="H297" s="8">
        <f>ROUNDUP(G297*C297,0)</f>
        <v>178908</v>
      </c>
      <c r="I297" s="8"/>
      <c r="J297" s="8">
        <f>J295+L297</f>
        <v>2547486</v>
      </c>
      <c r="K297" s="8"/>
      <c r="L297" s="8">
        <f>H297-I296</f>
        <v>-13362</v>
      </c>
      <c r="M297" s="8"/>
      <c r="N297" s="27"/>
    </row>
    <row r="298" spans="1:14">
      <c r="A298" s="8" t="s">
        <v>26</v>
      </c>
      <c r="B298" s="8"/>
      <c r="E298" s="8"/>
      <c r="F298" s="8"/>
      <c r="G298" s="8"/>
      <c r="H298" s="8"/>
      <c r="I298" s="8"/>
      <c r="J298" s="8"/>
      <c r="K298" s="17">
        <f>SUM(K4:K297)</f>
        <v>2676269</v>
      </c>
      <c r="L298" s="17">
        <f t="shared" ref="L298:N298" si="72">SUM(L4:L297)</f>
        <v>-1128783</v>
      </c>
      <c r="M298" s="12">
        <f t="shared" si="72"/>
        <v>33</v>
      </c>
      <c r="N298" s="12">
        <f t="shared" si="72"/>
        <v>43</v>
      </c>
    </row>
    <row r="300" spans="1:14">
      <c r="B300" s="10" t="s">
        <v>40</v>
      </c>
      <c r="F300" s="19" t="s">
        <v>33</v>
      </c>
      <c r="G300" s="10">
        <f>ROUNDUP((M298)/(M298+N298),4)</f>
        <v>0.43429999999999996</v>
      </c>
    </row>
    <row r="301" spans="1:14">
      <c r="F301" s="19" t="s">
        <v>34</v>
      </c>
      <c r="G301" s="10">
        <f>ROUNDUP((K298/M298)/(-L298/N298),2)</f>
        <v>3.09</v>
      </c>
    </row>
    <row r="302" spans="1:14">
      <c r="F302" s="19" t="s">
        <v>35</v>
      </c>
      <c r="G302" s="21">
        <f>M298+N298</f>
        <v>76</v>
      </c>
    </row>
    <row r="303" spans="1:14">
      <c r="F303" s="19" t="s">
        <v>36</v>
      </c>
      <c r="G303" s="10">
        <f>ROUNDUP((K298+L298)/J3,4)</f>
        <v>1.5475000000000001</v>
      </c>
    </row>
    <row r="308" spans="2:2">
      <c r="B308" s="18"/>
    </row>
  </sheetData>
  <mergeCells count="86">
    <mergeCell ref="N292:N295"/>
    <mergeCell ref="N296:N297"/>
    <mergeCell ref="N269:N271"/>
    <mergeCell ref="N272:N273"/>
    <mergeCell ref="M274:M279"/>
    <mergeCell ref="N280:N282"/>
    <mergeCell ref="M283:M287"/>
    <mergeCell ref="M288:M291"/>
    <mergeCell ref="M267:M268"/>
    <mergeCell ref="M230:M231"/>
    <mergeCell ref="M232:M235"/>
    <mergeCell ref="M236:M239"/>
    <mergeCell ref="N240:N241"/>
    <mergeCell ref="M242:M245"/>
    <mergeCell ref="N246:N250"/>
    <mergeCell ref="N251:N254"/>
    <mergeCell ref="M255:M256"/>
    <mergeCell ref="N257:N258"/>
    <mergeCell ref="N259:N263"/>
    <mergeCell ref="N264:N266"/>
    <mergeCell ref="N226:N229"/>
    <mergeCell ref="N177:N180"/>
    <mergeCell ref="N181:N183"/>
    <mergeCell ref="N184:N186"/>
    <mergeCell ref="M187:M190"/>
    <mergeCell ref="M191:M195"/>
    <mergeCell ref="M196:M200"/>
    <mergeCell ref="M201:M206"/>
    <mergeCell ref="M207:M210"/>
    <mergeCell ref="N211:N213"/>
    <mergeCell ref="N214:N220"/>
    <mergeCell ref="N221:N225"/>
    <mergeCell ref="N174:N176"/>
    <mergeCell ref="N132:N136"/>
    <mergeCell ref="M137:M140"/>
    <mergeCell ref="N141:N143"/>
    <mergeCell ref="N144:N145"/>
    <mergeCell ref="N146:N149"/>
    <mergeCell ref="M150:M156"/>
    <mergeCell ref="N157:N158"/>
    <mergeCell ref="M159:M164"/>
    <mergeCell ref="N164:N167"/>
    <mergeCell ref="N168:N169"/>
    <mergeCell ref="N170:N173"/>
    <mergeCell ref="N130:N131"/>
    <mergeCell ref="N88:N89"/>
    <mergeCell ref="M90:M95"/>
    <mergeCell ref="N96:N101"/>
    <mergeCell ref="N102:N105"/>
    <mergeCell ref="M106:M111"/>
    <mergeCell ref="M112:M113"/>
    <mergeCell ref="M114:M115"/>
    <mergeCell ref="N116:N120"/>
    <mergeCell ref="N121:N122"/>
    <mergeCell ref="N123:N125"/>
    <mergeCell ref="N126:N129"/>
    <mergeCell ref="N86:N87"/>
    <mergeCell ref="N35:N36"/>
    <mergeCell ref="M37:M41"/>
    <mergeCell ref="N42:N45"/>
    <mergeCell ref="M46:M51"/>
    <mergeCell ref="M52:M56"/>
    <mergeCell ref="N57:N58"/>
    <mergeCell ref="M59:M65"/>
    <mergeCell ref="M66:M72"/>
    <mergeCell ref="M73:M78"/>
    <mergeCell ref="N79:N83"/>
    <mergeCell ref="M84:M85"/>
    <mergeCell ref="N30:N34"/>
    <mergeCell ref="I1:I2"/>
    <mergeCell ref="J1:J2"/>
    <mergeCell ref="K1:L1"/>
    <mergeCell ref="M1:N1"/>
    <mergeCell ref="M4:M9"/>
    <mergeCell ref="M10:M13"/>
    <mergeCell ref="M14:M16"/>
    <mergeCell ref="N17:N18"/>
    <mergeCell ref="M19:M21"/>
    <mergeCell ref="M22:M23"/>
    <mergeCell ref="N24:N29"/>
    <mergeCell ref="H1:H2"/>
    <mergeCell ref="A1:A2"/>
    <mergeCell ref="B1:B2"/>
    <mergeCell ref="C1:C2"/>
    <mergeCell ref="D1:D2"/>
    <mergeCell ref="F1:G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2"/>
  <sheetViews>
    <sheetView topLeftCell="A167" workbookViewId="0">
      <selection activeCell="Q203" sqref="Q203"/>
    </sheetView>
  </sheetViews>
  <sheetFormatPr defaultRowHeight="13.5"/>
  <cols>
    <col min="1" max="1" width="5.625" style="10" customWidth="1"/>
    <col min="2" max="2" width="10.625" style="10" customWidth="1"/>
    <col min="3" max="4" width="6.625" style="10" customWidth="1"/>
    <col min="5" max="5" width="5.625" style="10" customWidth="1"/>
    <col min="6" max="7" width="7.625" style="10" customWidth="1"/>
    <col min="8" max="10" width="10.625" style="10" customWidth="1"/>
    <col min="11" max="12" width="8.625" style="10" customWidth="1"/>
    <col min="13" max="14" width="5.625" style="10" customWidth="1"/>
  </cols>
  <sheetData>
    <row r="1" spans="1:14" ht="18" customHeight="1">
      <c r="A1" s="28" t="s">
        <v>27</v>
      </c>
      <c r="B1" s="28" t="s">
        <v>14</v>
      </c>
      <c r="C1" s="28" t="s">
        <v>15</v>
      </c>
      <c r="D1" s="28" t="s">
        <v>25</v>
      </c>
      <c r="F1" s="28" t="s">
        <v>16</v>
      </c>
      <c r="G1" s="28"/>
      <c r="H1" s="28" t="s">
        <v>19</v>
      </c>
      <c r="I1" s="28" t="s">
        <v>20</v>
      </c>
      <c r="J1" s="23" t="s">
        <v>32</v>
      </c>
      <c r="K1" s="28" t="s">
        <v>28</v>
      </c>
      <c r="L1" s="28"/>
      <c r="M1" s="28" t="s">
        <v>29</v>
      </c>
      <c r="N1" s="28"/>
    </row>
    <row r="2" spans="1:14" ht="18" customHeight="1">
      <c r="A2" s="28"/>
      <c r="B2" s="28"/>
      <c r="C2" s="28"/>
      <c r="D2" s="28"/>
      <c r="F2" s="10" t="s">
        <v>30</v>
      </c>
      <c r="G2" s="10" t="s">
        <v>31</v>
      </c>
      <c r="H2" s="28"/>
      <c r="I2" s="28"/>
      <c r="J2" s="28"/>
      <c r="K2" s="10" t="s">
        <v>21</v>
      </c>
      <c r="L2" s="10" t="s">
        <v>22</v>
      </c>
      <c r="M2" s="10" t="s">
        <v>21</v>
      </c>
      <c r="N2" s="10" t="s">
        <v>22</v>
      </c>
    </row>
    <row r="3" spans="1:14" ht="18" customHeight="1">
      <c r="A3" s="13">
        <v>0</v>
      </c>
      <c r="B3" s="13"/>
      <c r="C3" s="13"/>
      <c r="D3" s="13"/>
      <c r="H3" s="13"/>
      <c r="I3" s="13"/>
      <c r="J3" s="13">
        <v>10000000</v>
      </c>
    </row>
    <row r="4" spans="1:14" s="4" customFormat="1" ht="18" customHeight="1">
      <c r="A4" s="8">
        <v>83</v>
      </c>
      <c r="B4" s="9">
        <v>39769</v>
      </c>
      <c r="C4" s="6">
        <v>20.260000000000002</v>
      </c>
      <c r="D4" s="10">
        <v>0.88</v>
      </c>
      <c r="E4" s="8" t="s">
        <v>17</v>
      </c>
      <c r="F4" s="8">
        <f>ROUNDUP(J3*0.003/(1*D4),-2)</f>
        <v>34100</v>
      </c>
      <c r="G4" s="8"/>
      <c r="H4" s="8">
        <f>ROUNDUP(F4*C4,0)</f>
        <v>690866</v>
      </c>
      <c r="I4" s="8">
        <f>H4</f>
        <v>690866</v>
      </c>
      <c r="J4" s="8"/>
      <c r="K4" s="8"/>
      <c r="L4" s="8"/>
      <c r="M4" s="8"/>
      <c r="N4" s="25">
        <v>1</v>
      </c>
    </row>
    <row r="5" spans="1:14" s="4" customFormat="1" ht="18" customHeight="1">
      <c r="A5" s="8">
        <v>84</v>
      </c>
      <c r="B5" s="9">
        <v>39780</v>
      </c>
      <c r="C5" s="6">
        <v>18</v>
      </c>
      <c r="D5" s="10"/>
      <c r="E5" s="11" t="s">
        <v>18</v>
      </c>
      <c r="F5" s="8"/>
      <c r="G5" s="8">
        <f>F4</f>
        <v>34100</v>
      </c>
      <c r="H5" s="8">
        <f>ROUNDUP(G5*C5,0)</f>
        <v>613800</v>
      </c>
      <c r="I5" s="8"/>
      <c r="J5" s="8">
        <f>J3+L5</f>
        <v>9922934</v>
      </c>
      <c r="K5" s="8"/>
      <c r="L5" s="8">
        <f>H5-I4</f>
        <v>-77066</v>
      </c>
      <c r="M5" s="8"/>
      <c r="N5" s="27"/>
    </row>
    <row r="6" spans="1:14" s="4" customFormat="1" ht="18" customHeight="1">
      <c r="A6" s="8">
        <v>85</v>
      </c>
      <c r="B6" s="9">
        <v>39790</v>
      </c>
      <c r="C6" s="6">
        <v>26.01</v>
      </c>
      <c r="D6" s="10">
        <v>1.54</v>
      </c>
      <c r="E6" s="8" t="s">
        <v>17</v>
      </c>
      <c r="F6" s="8">
        <f>ROUNDUP(J5*0.003/(1*D6),-2)</f>
        <v>19400</v>
      </c>
      <c r="G6" s="8"/>
      <c r="H6" s="8">
        <f>ROUNDUP(F6*C6,0)</f>
        <v>504594</v>
      </c>
      <c r="I6" s="8">
        <f>H6</f>
        <v>504594</v>
      </c>
      <c r="J6" s="8"/>
      <c r="K6" s="8"/>
      <c r="L6" s="8"/>
      <c r="M6" s="25">
        <v>1</v>
      </c>
      <c r="N6" s="25"/>
    </row>
    <row r="7" spans="1:14" s="4" customFormat="1" ht="14.25">
      <c r="A7" s="8">
        <v>86</v>
      </c>
      <c r="B7" s="9">
        <v>39805</v>
      </c>
      <c r="C7" s="6">
        <v>26.09</v>
      </c>
      <c r="D7" s="10"/>
      <c r="E7" s="11" t="s">
        <v>18</v>
      </c>
      <c r="F7" s="8"/>
      <c r="G7" s="8">
        <f>F6</f>
        <v>19400</v>
      </c>
      <c r="H7" s="8">
        <f>ROUNDUP(G7*C7,0)</f>
        <v>506146</v>
      </c>
      <c r="I7" s="8"/>
      <c r="J7" s="8">
        <f>J5+L7</f>
        <v>9922934</v>
      </c>
      <c r="K7" s="8">
        <f>H7-I6</f>
        <v>1552</v>
      </c>
      <c r="L7" s="8"/>
      <c r="M7" s="27"/>
      <c r="N7" s="27"/>
    </row>
    <row r="8" spans="1:14" s="4" customFormat="1" ht="14.25">
      <c r="A8" s="8">
        <v>87</v>
      </c>
      <c r="B8" s="9">
        <v>39847</v>
      </c>
      <c r="C8" s="6">
        <v>36.32</v>
      </c>
      <c r="D8" s="10">
        <v>2.5499999999999998</v>
      </c>
      <c r="E8" s="8" t="s">
        <v>17</v>
      </c>
      <c r="F8" s="8">
        <f>ROUNDUP(J7*0.003/(1*D8),-2)</f>
        <v>11700</v>
      </c>
      <c r="G8" s="8"/>
      <c r="H8" s="8">
        <f>ROUNDUP(F8*C8,0)</f>
        <v>424944</v>
      </c>
      <c r="I8" s="8">
        <f>H8</f>
        <v>424944</v>
      </c>
      <c r="J8" s="8"/>
      <c r="K8" s="8"/>
      <c r="L8" s="8"/>
      <c r="M8" s="25"/>
      <c r="N8" s="25">
        <v>1</v>
      </c>
    </row>
    <row r="9" spans="1:14" s="4" customFormat="1" ht="14.25">
      <c r="A9" s="8">
        <v>88</v>
      </c>
      <c r="B9" s="9">
        <v>39848</v>
      </c>
      <c r="C9" s="6">
        <v>36.56</v>
      </c>
      <c r="D9" s="10">
        <v>2.56</v>
      </c>
      <c r="E9" s="8" t="s">
        <v>17</v>
      </c>
      <c r="F9" s="8">
        <f>ROUNDUP(J7*0.003/(1*D9),-2)</f>
        <v>11700</v>
      </c>
      <c r="G9" s="8"/>
      <c r="H9" s="8">
        <f t="shared" ref="H9:H12" si="0">ROUNDUP(F9*C9,0)</f>
        <v>427752</v>
      </c>
      <c r="I9" s="8">
        <f>H9+I8</f>
        <v>852696</v>
      </c>
      <c r="J9" s="8"/>
      <c r="K9" s="8"/>
      <c r="L9" s="8"/>
      <c r="M9" s="26"/>
      <c r="N9" s="26"/>
    </row>
    <row r="10" spans="1:14" s="4" customFormat="1" ht="14.25">
      <c r="A10" s="8">
        <v>89</v>
      </c>
      <c r="B10" s="9">
        <v>39850</v>
      </c>
      <c r="C10" s="6">
        <v>37.57</v>
      </c>
      <c r="D10" s="10">
        <v>2.48</v>
      </c>
      <c r="E10" s="8" t="s">
        <v>17</v>
      </c>
      <c r="F10" s="8">
        <f>ROUNDUP(J7*0.003/(1*D10),-2)</f>
        <v>12100</v>
      </c>
      <c r="G10" s="8"/>
      <c r="H10" s="8">
        <f t="shared" si="0"/>
        <v>454597</v>
      </c>
      <c r="I10" s="8">
        <f t="shared" ref="I10:I12" si="1">H10+I9</f>
        <v>1307293</v>
      </c>
      <c r="J10" s="8"/>
      <c r="K10" s="8"/>
      <c r="L10" s="8"/>
      <c r="M10" s="26"/>
      <c r="N10" s="26"/>
    </row>
    <row r="11" spans="1:14" s="4" customFormat="1" ht="14.25">
      <c r="A11" s="8">
        <v>90</v>
      </c>
      <c r="B11" s="9">
        <v>39853</v>
      </c>
      <c r="C11" s="6">
        <v>37.82</v>
      </c>
      <c r="D11" s="10">
        <v>2.44</v>
      </c>
      <c r="E11" s="8" t="s">
        <v>17</v>
      </c>
      <c r="F11" s="8">
        <f>F8*4-F8-F9-F10</f>
        <v>11300</v>
      </c>
      <c r="G11" s="8"/>
      <c r="H11" s="8">
        <f t="shared" si="0"/>
        <v>427366</v>
      </c>
      <c r="I11" s="8">
        <f t="shared" si="1"/>
        <v>1734659</v>
      </c>
      <c r="J11" s="8"/>
      <c r="K11" s="8"/>
      <c r="L11" s="8"/>
      <c r="M11" s="26"/>
      <c r="N11" s="26"/>
    </row>
    <row r="12" spans="1:14" s="4" customFormat="1" ht="14.25">
      <c r="A12" s="8">
        <v>91</v>
      </c>
      <c r="B12" s="9">
        <v>39854</v>
      </c>
      <c r="C12" s="6">
        <v>38.03</v>
      </c>
      <c r="D12" s="10">
        <v>2.39</v>
      </c>
      <c r="E12" s="8" t="s">
        <v>17</v>
      </c>
      <c r="F12" s="8">
        <v>0</v>
      </c>
      <c r="G12" s="8"/>
      <c r="H12" s="8">
        <f t="shared" si="0"/>
        <v>0</v>
      </c>
      <c r="I12" s="8">
        <f t="shared" si="1"/>
        <v>1734659</v>
      </c>
      <c r="J12" s="8"/>
      <c r="K12" s="8"/>
      <c r="L12" s="8"/>
      <c r="M12" s="26"/>
      <c r="N12" s="26"/>
    </row>
    <row r="13" spans="1:14" s="4" customFormat="1" ht="14.25">
      <c r="A13" s="8">
        <v>92</v>
      </c>
      <c r="B13" s="9">
        <v>39869</v>
      </c>
      <c r="C13" s="6">
        <v>33.25</v>
      </c>
      <c r="D13" s="10"/>
      <c r="E13" s="11" t="s">
        <v>18</v>
      </c>
      <c r="F13" s="8"/>
      <c r="G13" s="8">
        <f>SUM(F8:F12)</f>
        <v>46800</v>
      </c>
      <c r="H13" s="8">
        <f>ROUNDUP(G13*C13,0)</f>
        <v>1556100</v>
      </c>
      <c r="I13" s="8"/>
      <c r="J13" s="8">
        <f>J7+K13</f>
        <v>9922934</v>
      </c>
      <c r="K13" s="8"/>
      <c r="L13" s="8">
        <f>H13-I12</f>
        <v>-178559</v>
      </c>
      <c r="M13" s="27"/>
      <c r="N13" s="27"/>
    </row>
    <row r="14" spans="1:14" s="4" customFormat="1" ht="14.25">
      <c r="A14" s="8">
        <v>93</v>
      </c>
      <c r="B14" s="9">
        <v>39895</v>
      </c>
      <c r="C14" s="6">
        <v>34.57</v>
      </c>
      <c r="D14" s="10">
        <v>2.09</v>
      </c>
      <c r="E14" s="8" t="s">
        <v>17</v>
      </c>
      <c r="F14" s="8">
        <f>ROUNDUP(J13*0.003/(1*D14),-2)</f>
        <v>14300</v>
      </c>
      <c r="G14" s="8"/>
      <c r="H14" s="8">
        <f>ROUNDUP(F14*C14,0)</f>
        <v>494351</v>
      </c>
      <c r="I14" s="8">
        <f>H14</f>
        <v>494351</v>
      </c>
      <c r="J14" s="8"/>
      <c r="K14" s="8"/>
      <c r="L14" s="8"/>
      <c r="M14" s="8"/>
      <c r="N14" s="25">
        <v>1</v>
      </c>
    </row>
    <row r="15" spans="1:14" s="4" customFormat="1" ht="14.25">
      <c r="A15" s="8">
        <v>94</v>
      </c>
      <c r="B15" s="9">
        <v>39898</v>
      </c>
      <c r="C15" s="6">
        <v>33.700000000000003</v>
      </c>
      <c r="D15" s="10">
        <v>1.97</v>
      </c>
      <c r="E15" s="8" t="s">
        <v>17</v>
      </c>
      <c r="F15" s="8">
        <f>ROUNDUP(J13*0.003/(1*D15),-2)</f>
        <v>15200</v>
      </c>
      <c r="G15" s="8"/>
      <c r="H15" s="8">
        <f t="shared" ref="H15:H18" si="2">ROUNDUP(F15*C15,0)</f>
        <v>512240</v>
      </c>
      <c r="I15" s="8">
        <f>H15+I14</f>
        <v>1006591</v>
      </c>
      <c r="J15" s="8"/>
      <c r="K15" s="8"/>
      <c r="L15" s="8"/>
      <c r="M15" s="8"/>
      <c r="N15" s="26"/>
    </row>
    <row r="16" spans="1:14" s="4" customFormat="1" ht="14.25">
      <c r="A16" s="8">
        <v>95</v>
      </c>
      <c r="B16" s="9">
        <v>39904</v>
      </c>
      <c r="C16" s="6">
        <v>37.520000000000003</v>
      </c>
      <c r="D16" s="10">
        <v>2.09</v>
      </c>
      <c r="E16" s="8" t="s">
        <v>17</v>
      </c>
      <c r="F16" s="8">
        <f>ROUNDUP(J13*0.003/(1*D16),-2)</f>
        <v>14300</v>
      </c>
      <c r="G16" s="8"/>
      <c r="H16" s="8">
        <f t="shared" si="2"/>
        <v>536536</v>
      </c>
      <c r="I16" s="8">
        <f t="shared" ref="I16:I18" si="3">H16+I15</f>
        <v>1543127</v>
      </c>
      <c r="J16" s="8"/>
      <c r="K16" s="8"/>
      <c r="L16" s="8"/>
      <c r="M16" s="8"/>
      <c r="N16" s="26"/>
    </row>
    <row r="17" spans="1:16" s="4" customFormat="1" ht="14.25">
      <c r="A17" s="8">
        <v>96</v>
      </c>
      <c r="B17" s="9">
        <v>39910</v>
      </c>
      <c r="C17" s="6">
        <v>41</v>
      </c>
      <c r="D17" s="10">
        <v>2.08</v>
      </c>
      <c r="E17" s="8" t="s">
        <v>17</v>
      </c>
      <c r="F17" s="8">
        <f>F14*4-F14-F15-F16</f>
        <v>13400</v>
      </c>
      <c r="G17" s="8"/>
      <c r="H17" s="8">
        <f t="shared" si="2"/>
        <v>549400</v>
      </c>
      <c r="I17" s="8">
        <f t="shared" si="3"/>
        <v>2092527</v>
      </c>
      <c r="J17" s="8"/>
      <c r="K17" s="8"/>
      <c r="L17" s="8"/>
      <c r="M17" s="8"/>
      <c r="N17" s="26"/>
    </row>
    <row r="18" spans="1:16" s="4" customFormat="1" ht="14.25">
      <c r="A18" s="8">
        <v>97</v>
      </c>
      <c r="B18" s="9">
        <v>39916</v>
      </c>
      <c r="C18" s="6">
        <v>38</v>
      </c>
      <c r="D18" s="10">
        <v>2.1</v>
      </c>
      <c r="E18" s="8" t="s">
        <v>17</v>
      </c>
      <c r="F18" s="8">
        <v>0</v>
      </c>
      <c r="G18" s="8"/>
      <c r="H18" s="8">
        <f t="shared" si="2"/>
        <v>0</v>
      </c>
      <c r="I18" s="8">
        <f t="shared" si="3"/>
        <v>2092527</v>
      </c>
      <c r="J18" s="8"/>
      <c r="K18" s="8"/>
      <c r="L18" s="8"/>
      <c r="M18" s="8"/>
      <c r="N18" s="26"/>
    </row>
    <row r="19" spans="1:16" s="4" customFormat="1" ht="14.25">
      <c r="A19" s="8">
        <v>98</v>
      </c>
      <c r="B19" s="9">
        <v>39930</v>
      </c>
      <c r="C19" s="6">
        <v>33.5</v>
      </c>
      <c r="D19" s="10"/>
      <c r="E19" s="11" t="s">
        <v>18</v>
      </c>
      <c r="F19" s="8"/>
      <c r="G19" s="8">
        <f>SUM(F14:F18)</f>
        <v>57200</v>
      </c>
      <c r="H19" s="8">
        <f>ROUNDUP(G19*C19,0)</f>
        <v>1916200</v>
      </c>
      <c r="I19" s="8"/>
      <c r="J19" s="8">
        <f>J13+L19</f>
        <v>9746607</v>
      </c>
      <c r="K19" s="8"/>
      <c r="L19" s="8">
        <f>H19-I18</f>
        <v>-176327</v>
      </c>
      <c r="M19" s="8"/>
      <c r="N19" s="27"/>
    </row>
    <row r="20" spans="1:16" s="4" customFormat="1" ht="14.25">
      <c r="A20" s="8">
        <v>99</v>
      </c>
      <c r="B20" s="9">
        <v>39939</v>
      </c>
      <c r="C20" s="6">
        <v>36.299999999999997</v>
      </c>
      <c r="D20" s="10">
        <v>2.09</v>
      </c>
      <c r="E20" s="8" t="s">
        <v>17</v>
      </c>
      <c r="F20" s="8">
        <f>ROUNDUP(J19*0.003/(1*D20),-2)</f>
        <v>14000</v>
      </c>
      <c r="G20" s="8"/>
      <c r="H20" s="8">
        <f>ROUNDUP(F20*C20,0)</f>
        <v>508200</v>
      </c>
      <c r="I20" s="8">
        <f>H20</f>
        <v>508200</v>
      </c>
      <c r="J20" s="8"/>
      <c r="K20" s="8"/>
      <c r="L20" s="8"/>
      <c r="M20" s="25">
        <v>1</v>
      </c>
      <c r="N20" s="25"/>
    </row>
    <row r="21" spans="1:16" s="4" customFormat="1" ht="14.25">
      <c r="A21" s="8">
        <v>100</v>
      </c>
      <c r="B21" s="9">
        <v>39941</v>
      </c>
      <c r="C21" s="6">
        <v>34.880000000000003</v>
      </c>
      <c r="D21" s="10">
        <v>2</v>
      </c>
      <c r="E21" s="8" t="s">
        <v>17</v>
      </c>
      <c r="F21" s="8">
        <f>ROUNDUP(J19*0.003/(1*D21),-2)</f>
        <v>14700</v>
      </c>
      <c r="G21" s="8"/>
      <c r="H21" s="8">
        <f t="shared" ref="H21:H22" si="4">ROUNDUP(F21*C21,0)</f>
        <v>512736</v>
      </c>
      <c r="I21" s="8">
        <f>H21+I20</f>
        <v>1020936</v>
      </c>
      <c r="J21" s="8"/>
      <c r="K21" s="8"/>
      <c r="L21" s="8"/>
      <c r="M21" s="26"/>
      <c r="N21" s="26"/>
    </row>
    <row r="22" spans="1:16" s="4" customFormat="1" ht="14.25">
      <c r="A22" s="8">
        <v>101</v>
      </c>
      <c r="B22" s="9">
        <v>39946</v>
      </c>
      <c r="C22" s="6">
        <v>35.29</v>
      </c>
      <c r="D22" s="10">
        <v>1.85</v>
      </c>
      <c r="E22" s="8" t="s">
        <v>17</v>
      </c>
      <c r="F22" s="8">
        <f>ROUNDUP(J19*0.003/(1*D22),-2)</f>
        <v>15900</v>
      </c>
      <c r="G22" s="8"/>
      <c r="H22" s="8">
        <f t="shared" si="4"/>
        <v>561111</v>
      </c>
      <c r="I22" s="8">
        <f t="shared" ref="I22" si="5">H22+I21</f>
        <v>1582047</v>
      </c>
      <c r="J22" s="8"/>
      <c r="K22" s="8"/>
      <c r="L22" s="8"/>
      <c r="M22" s="26"/>
      <c r="N22" s="26"/>
    </row>
    <row r="23" spans="1:16" s="4" customFormat="1" ht="14.25">
      <c r="A23" s="8">
        <v>102</v>
      </c>
      <c r="B23" s="9">
        <v>39958</v>
      </c>
      <c r="C23" s="6">
        <v>37.33</v>
      </c>
      <c r="D23" s="10"/>
      <c r="E23" s="11" t="s">
        <v>18</v>
      </c>
      <c r="F23" s="8"/>
      <c r="G23" s="8">
        <f>SUM(F20:F22)</f>
        <v>44600</v>
      </c>
      <c r="H23" s="8">
        <f>ROUNDUP(G23*C23,0)</f>
        <v>1664918</v>
      </c>
      <c r="I23" s="8"/>
      <c r="J23" s="8">
        <f>J19+K23</f>
        <v>9829478</v>
      </c>
      <c r="K23" s="8">
        <f>H23-I22</f>
        <v>82871</v>
      </c>
      <c r="L23" s="8"/>
      <c r="M23" s="27"/>
      <c r="N23" s="27"/>
    </row>
    <row r="24" spans="1:16" s="4" customFormat="1" ht="14.25">
      <c r="A24" s="8">
        <v>103</v>
      </c>
      <c r="B24" s="9">
        <v>39965</v>
      </c>
      <c r="C24" s="6">
        <v>37.22</v>
      </c>
      <c r="D24" s="10">
        <v>1.52</v>
      </c>
      <c r="E24" s="8" t="s">
        <v>17</v>
      </c>
      <c r="F24" s="8">
        <f>ROUNDUP(J23*0.003/(1*D24),-2)</f>
        <v>19500</v>
      </c>
      <c r="G24" s="8" t="s">
        <v>24</v>
      </c>
      <c r="H24" s="8">
        <f>ROUNDUP(F24*C24,0)</f>
        <v>725790</v>
      </c>
      <c r="I24" s="8">
        <f>H24</f>
        <v>725790</v>
      </c>
      <c r="J24" s="8"/>
      <c r="K24" s="8"/>
      <c r="L24" s="8"/>
      <c r="M24" s="25">
        <v>1</v>
      </c>
      <c r="N24" s="25"/>
      <c r="P24" s="6">
        <v>24.5</v>
      </c>
    </row>
    <row r="25" spans="1:16" s="4" customFormat="1" ht="14.25">
      <c r="A25" s="8">
        <v>104</v>
      </c>
      <c r="B25" s="9">
        <v>39967</v>
      </c>
      <c r="C25" s="6">
        <v>24.5</v>
      </c>
      <c r="D25" s="10">
        <v>1.87</v>
      </c>
      <c r="E25" s="8" t="s">
        <v>17</v>
      </c>
      <c r="F25" s="8">
        <f>ROUNDUP(J23*0.003/(1*D25),-2)</f>
        <v>15800</v>
      </c>
      <c r="G25" s="8"/>
      <c r="H25" s="8">
        <f t="shared" ref="H25:H28" si="6">ROUNDUP(F25*C25,0)</f>
        <v>387100</v>
      </c>
      <c r="I25" s="8">
        <f>H25+I24</f>
        <v>1112890</v>
      </c>
      <c r="J25" s="8"/>
      <c r="K25" s="8"/>
      <c r="L25" s="8"/>
      <c r="M25" s="26"/>
      <c r="N25" s="26"/>
    </row>
    <row r="26" spans="1:16" s="4" customFormat="1" ht="14.25">
      <c r="A26" s="8">
        <v>105</v>
      </c>
      <c r="B26" s="9">
        <v>39974</v>
      </c>
      <c r="C26" s="6">
        <v>22.7</v>
      </c>
      <c r="D26" s="10">
        <v>1.74</v>
      </c>
      <c r="E26" s="8" t="s">
        <v>17</v>
      </c>
      <c r="F26" s="8">
        <f>ROUNDUP(J23*0.003/(1*D26),-2)</f>
        <v>17000</v>
      </c>
      <c r="G26" s="8"/>
      <c r="H26" s="8">
        <f t="shared" si="6"/>
        <v>385900</v>
      </c>
      <c r="I26" s="8">
        <f t="shared" ref="I26:I28" si="7">H26+I25</f>
        <v>1498790</v>
      </c>
      <c r="J26" s="8"/>
      <c r="K26" s="8"/>
      <c r="L26" s="8"/>
      <c r="M26" s="26"/>
      <c r="N26" s="26"/>
    </row>
    <row r="27" spans="1:16" s="4" customFormat="1" ht="14.25">
      <c r="A27" s="8">
        <v>106</v>
      </c>
      <c r="B27" s="9">
        <v>39982</v>
      </c>
      <c r="C27" s="6">
        <v>22.39</v>
      </c>
      <c r="D27" s="10">
        <v>1.61</v>
      </c>
      <c r="E27" s="8" t="s">
        <v>17</v>
      </c>
      <c r="F27" s="8">
        <f>ROUNDUP(J23*0.003/(1*D27),-2)</f>
        <v>18400</v>
      </c>
      <c r="G27" s="8"/>
      <c r="H27" s="8">
        <f t="shared" si="6"/>
        <v>411976</v>
      </c>
      <c r="I27" s="8">
        <f t="shared" si="7"/>
        <v>1910766</v>
      </c>
      <c r="J27" s="8"/>
      <c r="K27" s="8"/>
      <c r="L27" s="8"/>
      <c r="M27" s="26"/>
      <c r="N27" s="26"/>
    </row>
    <row r="28" spans="1:16" s="4" customFormat="1" ht="14.25">
      <c r="A28" s="8">
        <v>107</v>
      </c>
      <c r="B28" s="9">
        <v>39986</v>
      </c>
      <c r="C28" s="6">
        <v>22.09</v>
      </c>
      <c r="D28" s="10">
        <v>1.57</v>
      </c>
      <c r="E28" s="8" t="s">
        <v>17</v>
      </c>
      <c r="F28" s="8">
        <f>F24*4-F24-F25-F26-F27</f>
        <v>7300</v>
      </c>
      <c r="G28" s="8"/>
      <c r="H28" s="8">
        <f t="shared" si="6"/>
        <v>161257</v>
      </c>
      <c r="I28" s="8">
        <f t="shared" si="7"/>
        <v>2072023</v>
      </c>
      <c r="J28" s="8"/>
      <c r="K28" s="8"/>
      <c r="L28" s="8"/>
      <c r="M28" s="26"/>
      <c r="N28" s="26"/>
    </row>
    <row r="29" spans="1:16" s="4" customFormat="1" ht="14.25">
      <c r="A29" s="8">
        <v>108</v>
      </c>
      <c r="B29" s="9">
        <v>40037</v>
      </c>
      <c r="C29" s="6">
        <v>23.73</v>
      </c>
      <c r="D29" s="10"/>
      <c r="E29" s="11" t="s">
        <v>18</v>
      </c>
      <c r="F29" s="8"/>
      <c r="G29" s="8">
        <f>SUM(F24:F28)+F24*0.5</f>
        <v>87750</v>
      </c>
      <c r="H29" s="8">
        <f>ROUNDUP(G29*C29,0)</f>
        <v>2082308</v>
      </c>
      <c r="I29" s="8"/>
      <c r="J29" s="8">
        <f>J23+K29</f>
        <v>9839763</v>
      </c>
      <c r="K29" s="8">
        <f>H29-I28</f>
        <v>10285</v>
      </c>
      <c r="L29" s="8"/>
      <c r="M29" s="27"/>
      <c r="N29" s="27"/>
    </row>
    <row r="30" spans="1:16" s="4" customFormat="1" ht="14.25">
      <c r="A30" s="8">
        <v>109</v>
      </c>
      <c r="B30" s="9">
        <v>40070</v>
      </c>
      <c r="C30" s="6">
        <v>28.38</v>
      </c>
      <c r="D30" s="10">
        <v>1.94</v>
      </c>
      <c r="E30" s="8" t="s">
        <v>17</v>
      </c>
      <c r="F30" s="8">
        <f>ROUNDUP(J29*0.003/(1*D30),-2)</f>
        <v>15300</v>
      </c>
      <c r="G30" s="8"/>
      <c r="H30" s="8">
        <f>ROUNDUP(F30*C30,0)</f>
        <v>434214</v>
      </c>
      <c r="I30" s="8">
        <f>H30</f>
        <v>434214</v>
      </c>
      <c r="J30" s="8"/>
      <c r="K30" s="8"/>
      <c r="L30" s="8"/>
      <c r="M30" s="25"/>
      <c r="N30" s="25">
        <v>1</v>
      </c>
    </row>
    <row r="31" spans="1:16" s="4" customFormat="1" ht="14.25">
      <c r="A31" s="8">
        <v>110</v>
      </c>
      <c r="B31" s="9">
        <v>40079</v>
      </c>
      <c r="C31" s="6">
        <v>26.16</v>
      </c>
      <c r="D31" s="10"/>
      <c r="E31" s="11" t="s">
        <v>18</v>
      </c>
      <c r="F31" s="8"/>
      <c r="G31" s="8">
        <f>F30</f>
        <v>15300</v>
      </c>
      <c r="H31" s="8">
        <f>ROUNDUP(G31*C31,0)</f>
        <v>400248</v>
      </c>
      <c r="I31" s="8"/>
      <c r="J31" s="8">
        <f>J29+L31</f>
        <v>9805797</v>
      </c>
      <c r="K31" s="8"/>
      <c r="L31" s="8">
        <f>H31-I30</f>
        <v>-33966</v>
      </c>
      <c r="M31" s="27"/>
      <c r="N31" s="27"/>
    </row>
    <row r="32" spans="1:16" s="4" customFormat="1" ht="14.25">
      <c r="A32" s="8">
        <v>111</v>
      </c>
      <c r="B32" s="9">
        <v>40106</v>
      </c>
      <c r="C32" s="6">
        <v>32.049999999999997</v>
      </c>
      <c r="D32" s="10">
        <v>1.79</v>
      </c>
      <c r="E32" s="8" t="s">
        <v>17</v>
      </c>
      <c r="F32" s="8">
        <f>ROUNDUP(J31*0.003/(1*D32),-2)</f>
        <v>16500</v>
      </c>
      <c r="G32" s="8"/>
      <c r="H32" s="8">
        <f>ROUNDUP(F32*C32,0)</f>
        <v>528825</v>
      </c>
      <c r="I32" s="8">
        <f>H32</f>
        <v>528825</v>
      </c>
      <c r="J32" s="8"/>
      <c r="K32" s="8"/>
      <c r="L32" s="8"/>
      <c r="M32" s="25">
        <v>1</v>
      </c>
      <c r="N32" s="8"/>
    </row>
    <row r="33" spans="1:14" s="4" customFormat="1" ht="14.25">
      <c r="A33" s="8">
        <v>112</v>
      </c>
      <c r="B33" s="9">
        <v>40119</v>
      </c>
      <c r="C33" s="6">
        <v>35.909999999999997</v>
      </c>
      <c r="D33" s="10"/>
      <c r="E33" s="11" t="s">
        <v>18</v>
      </c>
      <c r="F33" s="8"/>
      <c r="G33" s="8">
        <f>F32</f>
        <v>16500</v>
      </c>
      <c r="H33" s="8">
        <f>ROUNDUP(G33*C33,0)</f>
        <v>592515</v>
      </c>
      <c r="I33" s="8"/>
      <c r="J33" s="8">
        <f>J31+K33</f>
        <v>9869487</v>
      </c>
      <c r="K33" s="8">
        <f>H33-I32</f>
        <v>63690</v>
      </c>
      <c r="L33" s="8"/>
      <c r="M33" s="27"/>
      <c r="N33" s="8"/>
    </row>
    <row r="34" spans="1:14" s="4" customFormat="1" ht="14.25">
      <c r="A34" s="8">
        <v>113</v>
      </c>
      <c r="B34" s="9">
        <v>40121</v>
      </c>
      <c r="C34" s="6">
        <v>36.44</v>
      </c>
      <c r="D34" s="10">
        <v>1.77</v>
      </c>
      <c r="E34" s="8" t="s">
        <v>17</v>
      </c>
      <c r="F34" s="8">
        <f>ROUNDUP(J33*0.003/(1*D34),-2)</f>
        <v>16800</v>
      </c>
      <c r="G34" s="8"/>
      <c r="H34" s="8">
        <f>ROUNDUP(F34*C34,0)</f>
        <v>612192</v>
      </c>
      <c r="I34" s="8">
        <f>H34</f>
        <v>612192</v>
      </c>
      <c r="J34" s="8"/>
      <c r="K34" s="8"/>
      <c r="L34" s="8"/>
      <c r="M34" s="25">
        <v>1</v>
      </c>
      <c r="N34" s="25"/>
    </row>
    <row r="35" spans="1:14" s="4" customFormat="1" ht="14.25">
      <c r="A35" s="8">
        <v>114</v>
      </c>
      <c r="B35" s="9">
        <v>40123</v>
      </c>
      <c r="C35" s="6">
        <v>36.340000000000003</v>
      </c>
      <c r="D35" s="10">
        <v>1.72</v>
      </c>
      <c r="E35" s="8" t="s">
        <v>17</v>
      </c>
      <c r="F35" s="8">
        <f>ROUNDUP(J33*0.003/(1*D35),-2)</f>
        <v>17300</v>
      </c>
      <c r="G35" s="8"/>
      <c r="H35" s="8">
        <f t="shared" ref="H35:H37" si="8">ROUNDUP(F35*C35,0)</f>
        <v>628682</v>
      </c>
      <c r="I35" s="8">
        <f>H35+I34</f>
        <v>1240874</v>
      </c>
      <c r="J35" s="8"/>
      <c r="K35" s="8"/>
      <c r="L35" s="8"/>
      <c r="M35" s="26"/>
      <c r="N35" s="26"/>
    </row>
    <row r="36" spans="1:14" s="4" customFormat="1" ht="14.25">
      <c r="A36" s="8">
        <v>115</v>
      </c>
      <c r="B36" s="9">
        <v>40133</v>
      </c>
      <c r="C36" s="7">
        <v>39.299999999999997</v>
      </c>
      <c r="D36" s="10">
        <v>1.77</v>
      </c>
      <c r="E36" s="8" t="s">
        <v>17</v>
      </c>
      <c r="F36" s="8">
        <f>ROUNDUP(J33*0.003/(1*D36),-2)</f>
        <v>16800</v>
      </c>
      <c r="G36" s="8"/>
      <c r="H36" s="8">
        <f t="shared" si="8"/>
        <v>660240</v>
      </c>
      <c r="I36" s="8">
        <f t="shared" ref="I36:I37" si="9">H36+I35</f>
        <v>1901114</v>
      </c>
      <c r="J36" s="8"/>
      <c r="K36" s="8"/>
      <c r="L36" s="8"/>
      <c r="M36" s="26"/>
      <c r="N36" s="26"/>
    </row>
    <row r="37" spans="1:14" s="4" customFormat="1" ht="14.25">
      <c r="A37" s="8">
        <v>116</v>
      </c>
      <c r="B37" s="9">
        <v>40136</v>
      </c>
      <c r="C37" s="6">
        <v>39.01</v>
      </c>
      <c r="D37" s="10">
        <v>1.72</v>
      </c>
      <c r="E37" s="8" t="s">
        <v>17</v>
      </c>
      <c r="F37" s="8">
        <f>F34*4-F34-F35-F36</f>
        <v>16300</v>
      </c>
      <c r="G37" s="8"/>
      <c r="H37" s="8">
        <f t="shared" si="8"/>
        <v>635863</v>
      </c>
      <c r="I37" s="8">
        <f t="shared" si="9"/>
        <v>2536977</v>
      </c>
      <c r="J37" s="8"/>
      <c r="K37" s="8"/>
      <c r="L37" s="8"/>
      <c r="M37" s="26"/>
      <c r="N37" s="26"/>
    </row>
    <row r="38" spans="1:14" s="4" customFormat="1" ht="14.25">
      <c r="A38" s="8">
        <v>117</v>
      </c>
      <c r="B38" s="9">
        <v>40143</v>
      </c>
      <c r="C38" s="6">
        <v>39.03</v>
      </c>
      <c r="D38" s="10"/>
      <c r="E38" s="11" t="s">
        <v>18</v>
      </c>
      <c r="F38" s="8"/>
      <c r="G38" s="8">
        <f>SUM(F34:F37)</f>
        <v>67200</v>
      </c>
      <c r="H38" s="8">
        <f>ROUNDUP(G38*C38,0)</f>
        <v>2622816</v>
      </c>
      <c r="I38" s="8"/>
      <c r="J38" s="8">
        <f>J33+K38</f>
        <v>9955326</v>
      </c>
      <c r="K38" s="8">
        <f>H38-I37</f>
        <v>85839</v>
      </c>
      <c r="L38" s="8"/>
      <c r="M38" s="27"/>
      <c r="N38" s="27"/>
    </row>
    <row r="39" spans="1:14" s="4" customFormat="1" ht="14.25">
      <c r="A39" s="8">
        <v>118</v>
      </c>
      <c r="B39" s="9">
        <v>40240</v>
      </c>
      <c r="C39" s="6">
        <v>59.95</v>
      </c>
      <c r="D39" s="10">
        <v>3.65</v>
      </c>
      <c r="E39" s="8" t="s">
        <v>17</v>
      </c>
      <c r="F39" s="8">
        <f>ROUNDUP(J38*0.003/(1*D39),-2)</f>
        <v>8200</v>
      </c>
      <c r="G39" s="8"/>
      <c r="H39" s="8">
        <f>ROUNDUP(F39*C39,0)</f>
        <v>491590</v>
      </c>
      <c r="I39" s="8">
        <f>H39</f>
        <v>491590</v>
      </c>
      <c r="J39" s="8"/>
      <c r="K39" s="8"/>
      <c r="L39" s="8"/>
      <c r="M39" s="8"/>
      <c r="N39" s="25">
        <v>1</v>
      </c>
    </row>
    <row r="40" spans="1:14" s="4" customFormat="1" ht="14.25">
      <c r="A40" s="8">
        <v>119</v>
      </c>
      <c r="B40" s="9">
        <v>40252</v>
      </c>
      <c r="C40" s="6">
        <v>56.92</v>
      </c>
      <c r="D40" s="10"/>
      <c r="E40" s="11" t="s">
        <v>18</v>
      </c>
      <c r="F40" s="8"/>
      <c r="G40" s="8">
        <f>F39</f>
        <v>8200</v>
      </c>
      <c r="H40" s="8">
        <f>ROUNDUP(G40*C40,0)</f>
        <v>466744</v>
      </c>
      <c r="I40" s="8"/>
      <c r="J40" s="8">
        <f>J38+L40</f>
        <v>9930480</v>
      </c>
      <c r="K40" s="8"/>
      <c r="L40" s="8">
        <f>H40-I39</f>
        <v>-24846</v>
      </c>
      <c r="M40" s="8"/>
      <c r="N40" s="27"/>
    </row>
    <row r="41" spans="1:14" s="4" customFormat="1" ht="14.25">
      <c r="A41" s="8">
        <v>120</v>
      </c>
      <c r="B41" s="9">
        <v>40266</v>
      </c>
      <c r="C41" s="6">
        <v>61.52</v>
      </c>
      <c r="D41" s="10">
        <v>2.56</v>
      </c>
      <c r="E41" s="8" t="s">
        <v>17</v>
      </c>
      <c r="F41" s="8">
        <f>ROUNDUP(J40*0.003/(1*D41),-2)</f>
        <v>11700</v>
      </c>
      <c r="G41" s="8"/>
      <c r="H41" s="8">
        <f>ROUNDUP(F41*C41,0)</f>
        <v>719784</v>
      </c>
      <c r="I41" s="8">
        <f>H41</f>
        <v>719784</v>
      </c>
      <c r="J41" s="8"/>
      <c r="K41" s="8"/>
      <c r="L41" s="8"/>
      <c r="M41" s="25">
        <v>1</v>
      </c>
      <c r="N41" s="25"/>
    </row>
    <row r="42" spans="1:14" s="4" customFormat="1" ht="14.25">
      <c r="A42" s="8">
        <v>121</v>
      </c>
      <c r="B42" s="9">
        <v>40269</v>
      </c>
      <c r="C42" s="6">
        <v>65.650000000000006</v>
      </c>
      <c r="D42" s="10">
        <v>2.52</v>
      </c>
      <c r="E42" s="8" t="s">
        <v>17</v>
      </c>
      <c r="F42" s="8">
        <f>ROUNDUP(J40*0.003/(1*D42),-2)</f>
        <v>11900</v>
      </c>
      <c r="G42" s="8" t="s">
        <v>23</v>
      </c>
      <c r="H42" s="8">
        <f t="shared" ref="H42" si="10">ROUNDUP(F42*C42,0)</f>
        <v>781235</v>
      </c>
      <c r="I42" s="8">
        <f>H42+I41</f>
        <v>1501019</v>
      </c>
      <c r="J42" s="8"/>
      <c r="K42" s="8"/>
      <c r="L42" s="8"/>
      <c r="M42" s="26"/>
      <c r="N42" s="26"/>
    </row>
    <row r="43" spans="1:14" s="4" customFormat="1" ht="14.25">
      <c r="A43" s="8">
        <v>122</v>
      </c>
      <c r="B43" s="9">
        <v>40287</v>
      </c>
      <c r="C43" s="6">
        <v>33.26</v>
      </c>
      <c r="D43" s="10"/>
      <c r="E43" s="11" t="s">
        <v>18</v>
      </c>
      <c r="F43" s="8"/>
      <c r="G43" s="8">
        <f>SUM(F41:F42)*2</f>
        <v>47200</v>
      </c>
      <c r="H43" s="8">
        <f>ROUNDUP(G43*C43,0)</f>
        <v>1569872</v>
      </c>
      <c r="I43" s="8"/>
      <c r="J43" s="8">
        <f>J40+K43</f>
        <v>9999333</v>
      </c>
      <c r="K43" s="8">
        <f>H43-I42</f>
        <v>68853</v>
      </c>
      <c r="L43" s="8"/>
      <c r="M43" s="27"/>
      <c r="N43" s="27"/>
    </row>
    <row r="44" spans="1:14" s="4" customFormat="1" ht="14.25">
      <c r="A44" s="8">
        <v>123</v>
      </c>
      <c r="B44" s="9">
        <v>40385</v>
      </c>
      <c r="C44" s="6">
        <v>28.02</v>
      </c>
      <c r="D44" s="10">
        <v>1.28</v>
      </c>
      <c r="E44" s="8" t="s">
        <v>17</v>
      </c>
      <c r="F44" s="8">
        <f>ROUNDUP(J43*0.003/(1*D44),-2)</f>
        <v>23500</v>
      </c>
      <c r="G44" s="8"/>
      <c r="H44" s="8">
        <f>ROUNDUP(F44*C44,0)</f>
        <v>658470</v>
      </c>
      <c r="I44" s="8">
        <f>H44</f>
        <v>658470</v>
      </c>
      <c r="J44" s="8"/>
      <c r="K44" s="8"/>
      <c r="L44" s="8"/>
      <c r="M44" s="25">
        <v>1</v>
      </c>
      <c r="N44" s="25"/>
    </row>
    <row r="45" spans="1:14" s="4" customFormat="1" ht="14.25">
      <c r="A45" s="8">
        <v>124</v>
      </c>
      <c r="B45" s="9">
        <v>40387</v>
      </c>
      <c r="C45" s="6">
        <v>28.1</v>
      </c>
      <c r="D45" s="10">
        <v>1.18</v>
      </c>
      <c r="E45" s="8" t="s">
        <v>17</v>
      </c>
      <c r="F45" s="8">
        <f>ROUNDUP(J43*0.003/(1*D45),-2)</f>
        <v>25500</v>
      </c>
      <c r="G45" s="8"/>
      <c r="H45" s="8">
        <f t="shared" ref="H45:H46" si="11">ROUNDUP(F45*C45,0)</f>
        <v>716550</v>
      </c>
      <c r="I45" s="8">
        <f>H45+I44</f>
        <v>1375020</v>
      </c>
      <c r="J45" s="8"/>
      <c r="K45" s="8"/>
      <c r="L45" s="8"/>
      <c r="M45" s="26"/>
      <c r="N45" s="26"/>
    </row>
    <row r="46" spans="1:14" s="4" customFormat="1" ht="14.25">
      <c r="A46" s="8">
        <v>125</v>
      </c>
      <c r="B46" s="9">
        <v>40392</v>
      </c>
      <c r="C46" s="6">
        <v>29.1</v>
      </c>
      <c r="D46" s="10">
        <v>1.2</v>
      </c>
      <c r="E46" s="8" t="s">
        <v>17</v>
      </c>
      <c r="F46" s="8">
        <f>ROUNDUP(J43*0.003/(1*D46),-2)</f>
        <v>25000</v>
      </c>
      <c r="G46" s="8"/>
      <c r="H46" s="8">
        <f t="shared" si="11"/>
        <v>727500</v>
      </c>
      <c r="I46" s="8">
        <f>H46+I45</f>
        <v>2102520</v>
      </c>
      <c r="J46" s="8"/>
      <c r="K46" s="8"/>
      <c r="L46" s="8"/>
      <c r="M46" s="26"/>
      <c r="N46" s="26"/>
    </row>
    <row r="47" spans="1:14" s="4" customFormat="1" ht="14.25">
      <c r="A47" s="8">
        <v>126</v>
      </c>
      <c r="B47" s="9">
        <v>40402</v>
      </c>
      <c r="C47" s="6">
        <v>31.63</v>
      </c>
      <c r="D47" s="10"/>
      <c r="E47" s="11" t="s">
        <v>18</v>
      </c>
      <c r="F47" s="8"/>
      <c r="G47" s="8">
        <f>SUM(F44:F46)</f>
        <v>74000</v>
      </c>
      <c r="H47" s="8">
        <f>ROUNDUP(G47*C47,0)</f>
        <v>2340620</v>
      </c>
      <c r="I47" s="8"/>
      <c r="J47" s="8">
        <f>J43+K47</f>
        <v>10237433</v>
      </c>
      <c r="K47" s="8">
        <f>H47-I46</f>
        <v>238100</v>
      </c>
      <c r="L47" s="8"/>
      <c r="M47" s="27"/>
      <c r="N47" s="27"/>
    </row>
    <row r="48" spans="1:14" s="4" customFormat="1" ht="14.25">
      <c r="A48" s="8">
        <v>127</v>
      </c>
      <c r="B48" s="9">
        <v>40409</v>
      </c>
      <c r="C48" s="6">
        <v>32.31</v>
      </c>
      <c r="D48" s="10">
        <v>1.35</v>
      </c>
      <c r="E48" s="8" t="s">
        <v>17</v>
      </c>
      <c r="F48" s="8">
        <f>ROUNDUP(J47*0.003/(1*D48),-2)</f>
        <v>22800</v>
      </c>
      <c r="G48" s="8"/>
      <c r="H48" s="8">
        <f>ROUNDUP(F48*C48,0)</f>
        <v>736668</v>
      </c>
      <c r="I48" s="8">
        <f>H48</f>
        <v>736668</v>
      </c>
      <c r="J48" s="8"/>
      <c r="K48" s="8"/>
      <c r="L48" s="8"/>
      <c r="M48" s="8"/>
      <c r="N48" s="25">
        <v>1</v>
      </c>
    </row>
    <row r="49" spans="1:14" s="4" customFormat="1" ht="14.25">
      <c r="A49" s="8">
        <v>128</v>
      </c>
      <c r="B49" s="9">
        <v>40415</v>
      </c>
      <c r="C49" s="6">
        <v>31.17</v>
      </c>
      <c r="D49" s="10"/>
      <c r="E49" s="11" t="s">
        <v>18</v>
      </c>
      <c r="F49" s="8"/>
      <c r="G49" s="8">
        <f>F48</f>
        <v>22800</v>
      </c>
      <c r="H49" s="8">
        <f>ROUNDUP(G49*C49,0)</f>
        <v>710676</v>
      </c>
      <c r="I49" s="8"/>
      <c r="J49" s="8">
        <f>J47+L49</f>
        <v>10211441</v>
      </c>
      <c r="K49" s="8"/>
      <c r="L49" s="8">
        <f>H49-I48</f>
        <v>-25992</v>
      </c>
      <c r="M49" s="8"/>
      <c r="N49" s="27"/>
    </row>
    <row r="50" spans="1:14" s="4" customFormat="1" ht="14.25">
      <c r="A50" s="8">
        <v>129</v>
      </c>
      <c r="B50" s="9">
        <v>40459</v>
      </c>
      <c r="C50" s="6">
        <v>29.98</v>
      </c>
      <c r="D50" s="10">
        <v>1.1200000000000001</v>
      </c>
      <c r="E50" s="8" t="s">
        <v>17</v>
      </c>
      <c r="F50" s="8">
        <f>ROUNDUP(J49*0.003/(1*D50),-2)</f>
        <v>27400</v>
      </c>
      <c r="G50" s="8"/>
      <c r="H50" s="8">
        <f>ROUNDUP(F50*C50,0)</f>
        <v>821452</v>
      </c>
      <c r="I50" s="8">
        <f>H50</f>
        <v>821452</v>
      </c>
      <c r="J50" s="8"/>
      <c r="K50" s="8"/>
      <c r="L50" s="8"/>
      <c r="M50" s="25">
        <v>1</v>
      </c>
      <c r="N50" s="25"/>
    </row>
    <row r="51" spans="1:14" s="4" customFormat="1" ht="14.25">
      <c r="A51" s="8">
        <v>130</v>
      </c>
      <c r="B51" s="9">
        <v>40462</v>
      </c>
      <c r="C51" s="6">
        <v>30.09</v>
      </c>
      <c r="D51" s="10">
        <v>1.1200000000000001</v>
      </c>
      <c r="E51" s="8" t="s">
        <v>17</v>
      </c>
      <c r="F51" s="8">
        <f>ROUNDUP(J49*0.003/(1*D51),-2)</f>
        <v>27400</v>
      </c>
      <c r="G51" s="8"/>
      <c r="H51" s="8">
        <f t="shared" ref="H51:H53" si="12">ROUNDUP(F51*C51,0)</f>
        <v>824466</v>
      </c>
      <c r="I51" s="8">
        <f>H51+I50</f>
        <v>1645918</v>
      </c>
      <c r="J51" s="8"/>
      <c r="K51" s="8"/>
      <c r="L51" s="8"/>
      <c r="M51" s="26"/>
      <c r="N51" s="26"/>
    </row>
    <row r="52" spans="1:14" s="4" customFormat="1" ht="14.25">
      <c r="A52" s="8">
        <v>131</v>
      </c>
      <c r="B52" s="9">
        <v>40463</v>
      </c>
      <c r="C52" s="6">
        <v>30.23</v>
      </c>
      <c r="D52" s="10">
        <v>1.0900000000000001</v>
      </c>
      <c r="E52" s="8" t="s">
        <v>17</v>
      </c>
      <c r="F52" s="8">
        <f>ROUNDUP(J49*0.003/(1*D52),-2)</f>
        <v>28200</v>
      </c>
      <c r="G52" s="8"/>
      <c r="H52" s="8">
        <f t="shared" si="12"/>
        <v>852486</v>
      </c>
      <c r="I52" s="8">
        <f>H52+I51</f>
        <v>2498404</v>
      </c>
      <c r="J52" s="8"/>
      <c r="K52" s="8"/>
      <c r="L52" s="8"/>
      <c r="M52" s="26"/>
      <c r="N52" s="26"/>
    </row>
    <row r="53" spans="1:14" s="4" customFormat="1" ht="14.25">
      <c r="A53" s="8">
        <v>132</v>
      </c>
      <c r="B53" s="9">
        <v>40465</v>
      </c>
      <c r="C53" s="6">
        <v>31.79</v>
      </c>
      <c r="D53" s="10">
        <v>1.1499999999999999</v>
      </c>
      <c r="E53" s="8" t="s">
        <v>17</v>
      </c>
      <c r="F53" s="8">
        <f>F50*4-F50-F51-F52</f>
        <v>26600</v>
      </c>
      <c r="G53" s="8"/>
      <c r="H53" s="8">
        <f t="shared" si="12"/>
        <v>845614</v>
      </c>
      <c r="I53" s="8">
        <f>H53+I52</f>
        <v>3344018</v>
      </c>
      <c r="J53" s="8"/>
      <c r="K53" s="8"/>
      <c r="L53" s="8"/>
      <c r="M53" s="26"/>
      <c r="N53" s="26"/>
    </row>
    <row r="54" spans="1:14" s="4" customFormat="1" ht="14.25">
      <c r="A54" s="8">
        <v>133</v>
      </c>
      <c r="B54" s="9">
        <v>40497</v>
      </c>
      <c r="C54" s="6">
        <v>30.55</v>
      </c>
      <c r="D54" s="10"/>
      <c r="E54" s="11" t="s">
        <v>18</v>
      </c>
      <c r="F54" s="8"/>
      <c r="G54" s="8">
        <f>SUM(F50:F53)</f>
        <v>109600</v>
      </c>
      <c r="H54" s="8">
        <f>ROUNDUP(G54*C54,0)</f>
        <v>3348280</v>
      </c>
      <c r="I54" s="8"/>
      <c r="J54" s="8">
        <f>J49+K54</f>
        <v>10215703</v>
      </c>
      <c r="K54" s="8">
        <f>H54-I53</f>
        <v>4262</v>
      </c>
      <c r="L54" s="8"/>
      <c r="M54" s="27"/>
      <c r="N54" s="27"/>
    </row>
    <row r="55" spans="1:14" s="4" customFormat="1" ht="14.25">
      <c r="A55" s="8">
        <v>134</v>
      </c>
      <c r="B55" s="9">
        <v>40588</v>
      </c>
      <c r="C55" s="6">
        <v>38.130000000000003</v>
      </c>
      <c r="D55" s="10">
        <v>1.58</v>
      </c>
      <c r="E55" s="8" t="s">
        <v>17</v>
      </c>
      <c r="F55" s="8">
        <f>ROUNDUP(J54*0.003/(1*D55),-2)</f>
        <v>19400</v>
      </c>
      <c r="G55" s="8"/>
      <c r="H55" s="8">
        <f>ROUNDUP(F55*C55,0)</f>
        <v>739722</v>
      </c>
      <c r="I55" s="8">
        <f>H55</f>
        <v>739722</v>
      </c>
      <c r="J55" s="8"/>
      <c r="K55" s="8"/>
      <c r="L55" s="8"/>
      <c r="M55" s="25">
        <v>1</v>
      </c>
      <c r="N55" s="8"/>
    </row>
    <row r="56" spans="1:14" s="4" customFormat="1" ht="14.25">
      <c r="A56" s="8">
        <v>135</v>
      </c>
      <c r="B56" s="9">
        <v>40590</v>
      </c>
      <c r="C56" s="6">
        <v>38.049999999999997</v>
      </c>
      <c r="D56" s="10">
        <v>1.54</v>
      </c>
      <c r="E56" s="8" t="s">
        <v>17</v>
      </c>
      <c r="F56" s="8">
        <f>ROUNDUP(J54*0.003/(1*D56),-2)</f>
        <v>20000</v>
      </c>
      <c r="G56" s="8"/>
      <c r="H56" s="8">
        <f t="shared" ref="H56:H57" si="13">ROUNDUP(F56*C56,0)</f>
        <v>761000</v>
      </c>
      <c r="I56" s="8">
        <f>H56+I55</f>
        <v>1500722</v>
      </c>
      <c r="J56" s="8"/>
      <c r="K56" s="8"/>
      <c r="L56" s="8"/>
      <c r="M56" s="26"/>
      <c r="N56" s="8"/>
    </row>
    <row r="57" spans="1:14" s="4" customFormat="1" ht="14.25">
      <c r="A57" s="8">
        <v>136</v>
      </c>
      <c r="B57" s="9">
        <v>40609</v>
      </c>
      <c r="C57" s="6">
        <v>37.659999999999997</v>
      </c>
      <c r="D57" s="10">
        <v>1.3</v>
      </c>
      <c r="E57" s="8" t="s">
        <v>17</v>
      </c>
      <c r="F57" s="8">
        <f>ROUNDUP(J54*0.003/(1*D57),-2)</f>
        <v>23600</v>
      </c>
      <c r="G57" s="8"/>
      <c r="H57" s="8">
        <f t="shared" si="13"/>
        <v>888776</v>
      </c>
      <c r="I57" s="8">
        <f>H57+I56</f>
        <v>2389498</v>
      </c>
      <c r="J57" s="8"/>
      <c r="K57" s="8"/>
      <c r="L57" s="8"/>
      <c r="M57" s="26"/>
      <c r="N57" s="8"/>
    </row>
    <row r="58" spans="1:14" s="4" customFormat="1" ht="14.25">
      <c r="A58" s="8">
        <v>137</v>
      </c>
      <c r="B58" s="9">
        <v>40617</v>
      </c>
      <c r="C58" s="6">
        <v>37.96</v>
      </c>
      <c r="D58" s="10"/>
      <c r="E58" s="11" t="s">
        <v>18</v>
      </c>
      <c r="F58" s="8"/>
      <c r="G58" s="8">
        <f>SUM(F55:F57)</f>
        <v>63000</v>
      </c>
      <c r="H58" s="8">
        <f>ROUNDUP(G58*C58,0)</f>
        <v>2391480</v>
      </c>
      <c r="I58" s="8"/>
      <c r="J58" s="8">
        <f>J54+K58</f>
        <v>10217685</v>
      </c>
      <c r="K58" s="8">
        <f>H58-I57</f>
        <v>1982</v>
      </c>
      <c r="L58" s="8"/>
      <c r="M58" s="27"/>
      <c r="N58" s="8"/>
    </row>
    <row r="59" spans="1:14" s="4" customFormat="1" ht="14.25">
      <c r="A59" s="8">
        <v>138</v>
      </c>
      <c r="B59" s="9">
        <v>40641</v>
      </c>
      <c r="C59" s="6">
        <v>36.380000000000003</v>
      </c>
      <c r="D59" s="10">
        <v>1.02</v>
      </c>
      <c r="E59" s="8" t="s">
        <v>17</v>
      </c>
      <c r="F59" s="8">
        <f>ROUNDUP(J58*0.003/(1*D59),-2)</f>
        <v>30100</v>
      </c>
      <c r="G59" s="8"/>
      <c r="H59" s="8">
        <f>ROUNDUP(F59*C59,0)</f>
        <v>1095038</v>
      </c>
      <c r="I59" s="8">
        <f>H59</f>
        <v>1095038</v>
      </c>
      <c r="J59" s="8"/>
      <c r="K59" s="8"/>
      <c r="L59" s="8"/>
      <c r="M59" s="8"/>
      <c r="N59" s="25">
        <v>1</v>
      </c>
    </row>
    <row r="60" spans="1:14" s="4" customFormat="1" ht="14.25">
      <c r="A60" s="8">
        <v>139</v>
      </c>
      <c r="B60" s="9">
        <v>40646</v>
      </c>
      <c r="C60" s="6">
        <v>35.35</v>
      </c>
      <c r="D60" s="10">
        <v>0.99</v>
      </c>
      <c r="E60" s="8" t="s">
        <v>17</v>
      </c>
      <c r="F60" s="8">
        <f>ROUNDUP(J58*0.003/(1*D60),-2)</f>
        <v>31000</v>
      </c>
      <c r="G60" s="8"/>
      <c r="H60" s="8">
        <f t="shared" ref="H60" si="14">ROUNDUP(F60*C60,0)</f>
        <v>1095850</v>
      </c>
      <c r="I60" s="8">
        <f>H60+I59</f>
        <v>2190888</v>
      </c>
      <c r="J60" s="8"/>
      <c r="K60" s="8"/>
      <c r="L60" s="8"/>
      <c r="M60" s="8"/>
      <c r="N60" s="26"/>
    </row>
    <row r="61" spans="1:14" s="4" customFormat="1" ht="14.25">
      <c r="A61" s="8">
        <v>140</v>
      </c>
      <c r="B61" s="9">
        <v>40658</v>
      </c>
      <c r="C61" s="6">
        <v>35.43</v>
      </c>
      <c r="D61" s="10"/>
      <c r="E61" s="11" t="s">
        <v>18</v>
      </c>
      <c r="F61" s="8"/>
      <c r="G61" s="8">
        <f>SUM(F59:F60)</f>
        <v>61100</v>
      </c>
      <c r="H61" s="8">
        <f>ROUNDUP(G61*C61,0)</f>
        <v>2164773</v>
      </c>
      <c r="I61" s="8"/>
      <c r="J61" s="8">
        <f>J58+L61</f>
        <v>10191570</v>
      </c>
      <c r="K61" s="8"/>
      <c r="L61" s="8">
        <f>H61-I60</f>
        <v>-26115</v>
      </c>
      <c r="M61" s="8"/>
      <c r="N61" s="27"/>
    </row>
    <row r="62" spans="1:14" s="4" customFormat="1" ht="14.25">
      <c r="A62" s="8">
        <v>141</v>
      </c>
      <c r="B62" s="9">
        <v>40728</v>
      </c>
      <c r="C62" s="6">
        <v>16.98</v>
      </c>
      <c r="D62" s="10">
        <v>1.45</v>
      </c>
      <c r="E62" s="8" t="s">
        <v>17</v>
      </c>
      <c r="F62" s="8">
        <f>ROUNDUP(J61*0.003/(1*D62),-2)</f>
        <v>21100</v>
      </c>
      <c r="G62" s="8"/>
      <c r="H62" s="8">
        <f>ROUNDUP(F62*C62,0)</f>
        <v>358278</v>
      </c>
      <c r="I62" s="8">
        <f>H62</f>
        <v>358278</v>
      </c>
      <c r="J62" s="8"/>
      <c r="K62" s="8"/>
      <c r="L62" s="8"/>
      <c r="M62" s="8"/>
      <c r="N62" s="25">
        <v>1</v>
      </c>
    </row>
    <row r="63" spans="1:14" s="4" customFormat="1" ht="14.25">
      <c r="A63" s="8">
        <v>142</v>
      </c>
      <c r="B63" s="9">
        <v>40749</v>
      </c>
      <c r="C63" s="6">
        <v>15.56</v>
      </c>
      <c r="D63" s="10"/>
      <c r="E63" s="11" t="s">
        <v>18</v>
      </c>
      <c r="F63" s="8"/>
      <c r="G63" s="8">
        <f>F62</f>
        <v>21100</v>
      </c>
      <c r="H63" s="8">
        <f>ROUNDUP(G63*C63,0)</f>
        <v>328316</v>
      </c>
      <c r="I63" s="8"/>
      <c r="J63" s="8">
        <f>J61+L63</f>
        <v>10161608</v>
      </c>
      <c r="K63" s="8"/>
      <c r="L63" s="8">
        <f>H63-I62</f>
        <v>-29962</v>
      </c>
      <c r="M63" s="8"/>
      <c r="N63" s="27"/>
    </row>
    <row r="64" spans="1:14" s="4" customFormat="1" ht="14.25">
      <c r="A64" s="8">
        <v>143</v>
      </c>
      <c r="B64" s="9">
        <v>40844</v>
      </c>
      <c r="C64" s="6">
        <v>11.93</v>
      </c>
      <c r="D64" s="10">
        <v>0.54</v>
      </c>
      <c r="E64" s="8" t="s">
        <v>17</v>
      </c>
      <c r="F64" s="8">
        <f>ROUNDUP(J63*0.003/(1*D64),-2)</f>
        <v>56500</v>
      </c>
      <c r="G64" s="8"/>
      <c r="H64" s="8">
        <f>ROUNDUP(F64*C64,0)</f>
        <v>674045</v>
      </c>
      <c r="I64" s="8">
        <f>H64</f>
        <v>674045</v>
      </c>
      <c r="J64" s="8"/>
      <c r="K64" s="8"/>
      <c r="L64" s="8"/>
      <c r="M64" s="25">
        <v>1</v>
      </c>
      <c r="N64" s="25"/>
    </row>
    <row r="65" spans="1:14" s="4" customFormat="1" ht="14.25">
      <c r="A65" s="8">
        <v>144</v>
      </c>
      <c r="B65" s="9">
        <v>40849</v>
      </c>
      <c r="C65" s="6">
        <v>13.72</v>
      </c>
      <c r="D65" s="10">
        <v>0.62</v>
      </c>
      <c r="E65" s="8" t="s">
        <v>17</v>
      </c>
      <c r="F65" s="8">
        <f>ROUNDUP(J63*0.003/(1*D65),-2)</f>
        <v>49200</v>
      </c>
      <c r="G65" s="8"/>
      <c r="H65" s="8">
        <f t="shared" ref="H65:H66" si="15">ROUNDUP(F65*C65,0)</f>
        <v>675024</v>
      </c>
      <c r="I65" s="8">
        <f>H65+I64</f>
        <v>1349069</v>
      </c>
      <c r="J65" s="8"/>
      <c r="K65" s="8"/>
      <c r="L65" s="8"/>
      <c r="M65" s="26"/>
      <c r="N65" s="26"/>
    </row>
    <row r="66" spans="1:14" s="4" customFormat="1" ht="14.25">
      <c r="A66" s="8">
        <v>145</v>
      </c>
      <c r="B66" s="9">
        <v>40851</v>
      </c>
      <c r="C66" s="6">
        <v>13.21</v>
      </c>
      <c r="D66" s="10">
        <v>0.63</v>
      </c>
      <c r="E66" s="8" t="s">
        <v>17</v>
      </c>
      <c r="F66" s="8">
        <f>ROUNDUP(J63*0.003/(1*D66),-2)</f>
        <v>48400</v>
      </c>
      <c r="G66" s="8"/>
      <c r="H66" s="8">
        <f t="shared" si="15"/>
        <v>639364</v>
      </c>
      <c r="I66" s="8">
        <f>H66+I65</f>
        <v>1988433</v>
      </c>
      <c r="J66" s="8"/>
      <c r="K66" s="8"/>
      <c r="L66" s="8"/>
      <c r="M66" s="26"/>
      <c r="N66" s="26"/>
    </row>
    <row r="67" spans="1:14" s="4" customFormat="1" ht="14.25">
      <c r="A67" s="8">
        <v>146</v>
      </c>
      <c r="B67" s="9">
        <v>40865</v>
      </c>
      <c r="C67" s="6">
        <v>13.62</v>
      </c>
      <c r="D67" s="10"/>
      <c r="E67" s="11" t="s">
        <v>18</v>
      </c>
      <c r="F67" s="8"/>
      <c r="G67" s="8">
        <f>SUM(F64:F66)</f>
        <v>154100</v>
      </c>
      <c r="H67" s="8">
        <f>ROUNDUP(G67*C67,0)</f>
        <v>2098842</v>
      </c>
      <c r="I67" s="8"/>
      <c r="J67" s="8">
        <f>J63+K67</f>
        <v>10272017</v>
      </c>
      <c r="K67" s="8">
        <f>H67-I66</f>
        <v>110409</v>
      </c>
      <c r="L67" s="8"/>
      <c r="M67" s="27"/>
      <c r="N67" s="27"/>
    </row>
    <row r="68" spans="1:14" s="4" customFormat="1" ht="14.25">
      <c r="A68" s="8">
        <v>147</v>
      </c>
      <c r="B68" s="9">
        <v>40925</v>
      </c>
      <c r="C68" s="6">
        <v>12.4</v>
      </c>
      <c r="D68" s="10">
        <v>0.73</v>
      </c>
      <c r="E68" s="8" t="s">
        <v>17</v>
      </c>
      <c r="F68" s="8">
        <f>ROUNDUP(J67*0.003/(1*D68),-2)</f>
        <v>42300</v>
      </c>
      <c r="G68" s="8"/>
      <c r="H68" s="8">
        <f>ROUNDUP(F68*C68,0)</f>
        <v>524520</v>
      </c>
      <c r="I68" s="8">
        <f>H68</f>
        <v>524520</v>
      </c>
      <c r="J68" s="8"/>
      <c r="K68" s="8"/>
      <c r="L68" s="8"/>
      <c r="M68" s="25">
        <v>1</v>
      </c>
      <c r="N68" s="8"/>
    </row>
    <row r="69" spans="1:14" s="4" customFormat="1" ht="14.25">
      <c r="A69" s="8">
        <v>148</v>
      </c>
      <c r="B69" s="9">
        <v>40942</v>
      </c>
      <c r="C69" s="6">
        <v>11.56</v>
      </c>
      <c r="D69" s="10">
        <v>0.65</v>
      </c>
      <c r="E69" s="8" t="s">
        <v>17</v>
      </c>
      <c r="F69" s="8">
        <f>ROUNDUP(J67*0.003/(1*D69),-2)</f>
        <v>47500</v>
      </c>
      <c r="G69" s="8"/>
      <c r="H69" s="8">
        <f t="shared" ref="H69:H71" si="16">ROUNDUP(F69*C69,0)</f>
        <v>549100</v>
      </c>
      <c r="I69" s="8">
        <f>H69+I68</f>
        <v>1073620</v>
      </c>
      <c r="J69" s="8"/>
      <c r="K69" s="8"/>
      <c r="L69" s="8"/>
      <c r="M69" s="26"/>
      <c r="N69" s="8"/>
    </row>
    <row r="70" spans="1:14" s="4" customFormat="1" ht="14.25">
      <c r="A70" s="8">
        <v>149</v>
      </c>
      <c r="B70" s="9">
        <v>40949</v>
      </c>
      <c r="C70" s="6">
        <v>11.97</v>
      </c>
      <c r="D70" s="10">
        <v>0.55000000000000004</v>
      </c>
      <c r="E70" s="8" t="s">
        <v>17</v>
      </c>
      <c r="F70" s="8">
        <f>ROUNDUP(J67*0.003/(1*D70),-2)</f>
        <v>56100</v>
      </c>
      <c r="G70" s="8"/>
      <c r="H70" s="8">
        <f t="shared" si="16"/>
        <v>671517</v>
      </c>
      <c r="I70" s="8">
        <f>H70+I69</f>
        <v>1745137</v>
      </c>
      <c r="J70" s="8"/>
      <c r="K70" s="8"/>
      <c r="L70" s="8"/>
      <c r="M70" s="26"/>
      <c r="N70" s="8"/>
    </row>
    <row r="71" spans="1:14" s="4" customFormat="1" ht="14.25">
      <c r="A71" s="8">
        <v>150</v>
      </c>
      <c r="B71" s="9">
        <v>40960</v>
      </c>
      <c r="C71" s="6">
        <v>12.16</v>
      </c>
      <c r="D71" s="10">
        <v>0.49</v>
      </c>
      <c r="E71" s="8" t="s">
        <v>17</v>
      </c>
      <c r="F71" s="8">
        <f>F68*4-F68-F69-F70</f>
        <v>23300</v>
      </c>
      <c r="G71" s="8"/>
      <c r="H71" s="8">
        <f t="shared" si="16"/>
        <v>283328</v>
      </c>
      <c r="I71" s="8">
        <f>H71+I70</f>
        <v>2028465</v>
      </c>
      <c r="J71" s="8"/>
      <c r="K71" s="8"/>
      <c r="L71" s="8"/>
      <c r="M71" s="26"/>
      <c r="N71" s="8"/>
    </row>
    <row r="72" spans="1:14" s="4" customFormat="1" ht="14.25">
      <c r="A72" s="8">
        <v>151</v>
      </c>
      <c r="B72" s="9">
        <v>40961</v>
      </c>
      <c r="C72" s="6">
        <v>12.46</v>
      </c>
      <c r="D72" s="10">
        <v>0.47</v>
      </c>
      <c r="E72" s="8" t="s">
        <v>17</v>
      </c>
      <c r="F72" s="8">
        <v>0</v>
      </c>
      <c r="G72" s="8"/>
      <c r="H72" s="8"/>
      <c r="I72" s="8"/>
      <c r="J72" s="8"/>
      <c r="K72" s="8"/>
      <c r="L72" s="8"/>
      <c r="M72" s="26"/>
      <c r="N72" s="8"/>
    </row>
    <row r="73" spans="1:14" s="4" customFormat="1" ht="14.25">
      <c r="A73" s="8">
        <v>152</v>
      </c>
      <c r="B73" s="9">
        <v>40969</v>
      </c>
      <c r="C73" s="6">
        <v>12.13</v>
      </c>
      <c r="D73" s="10">
        <v>0.41</v>
      </c>
      <c r="E73" s="8" t="s">
        <v>17</v>
      </c>
      <c r="F73" s="8">
        <v>0</v>
      </c>
      <c r="G73" s="8"/>
      <c r="H73" s="8"/>
      <c r="I73" s="8"/>
      <c r="J73" s="8"/>
      <c r="K73" s="8"/>
      <c r="L73" s="8"/>
      <c r="M73" s="26"/>
      <c r="N73" s="8"/>
    </row>
    <row r="74" spans="1:14" s="4" customFormat="1" ht="14.25">
      <c r="A74" s="8">
        <v>153</v>
      </c>
      <c r="B74" s="9">
        <v>40982</v>
      </c>
      <c r="C74" s="6">
        <v>12.52</v>
      </c>
      <c r="D74" s="10"/>
      <c r="E74" s="11" t="s">
        <v>18</v>
      </c>
      <c r="F74" s="8"/>
      <c r="G74" s="8">
        <f>SUM(F68:F73)</f>
        <v>169200</v>
      </c>
      <c r="H74" s="8">
        <f>ROUNDUP(G74*C74,0)</f>
        <v>2118384</v>
      </c>
      <c r="I74" s="8"/>
      <c r="J74" s="8">
        <f>J67+K74</f>
        <v>10361936</v>
      </c>
      <c r="K74" s="8">
        <f>H74-I71</f>
        <v>89919</v>
      </c>
      <c r="L74" s="8"/>
      <c r="M74" s="27"/>
      <c r="N74" s="8"/>
    </row>
    <row r="75" spans="1:14" s="4" customFormat="1" ht="14.25">
      <c r="A75" s="8">
        <v>154</v>
      </c>
      <c r="B75" s="9">
        <v>41031</v>
      </c>
      <c r="C75" s="6">
        <v>11.73</v>
      </c>
      <c r="D75" s="10">
        <v>0.46</v>
      </c>
      <c r="E75" s="8" t="s">
        <v>17</v>
      </c>
      <c r="F75" s="8">
        <f>ROUNDUP(J74*0.003/(1*D75),-2)</f>
        <v>67600</v>
      </c>
      <c r="G75" s="8"/>
      <c r="H75" s="8">
        <f>ROUNDUP(F75*C75,0)</f>
        <v>792948</v>
      </c>
      <c r="I75" s="8">
        <f>H75</f>
        <v>792948</v>
      </c>
      <c r="J75" s="8"/>
      <c r="K75" s="8"/>
      <c r="L75" s="8"/>
      <c r="M75" s="25">
        <v>1</v>
      </c>
      <c r="N75" s="25"/>
    </row>
    <row r="76" spans="1:14" s="4" customFormat="1" ht="14.25">
      <c r="A76" s="8">
        <v>155</v>
      </c>
      <c r="B76" s="9">
        <v>41043</v>
      </c>
      <c r="C76" s="6">
        <v>12.01</v>
      </c>
      <c r="D76" s="10"/>
      <c r="E76" s="11" t="s">
        <v>18</v>
      </c>
      <c r="F76" s="8"/>
      <c r="G76" s="8">
        <f>F75</f>
        <v>67600</v>
      </c>
      <c r="H76" s="8">
        <f>ROUNDUP(G76*C76,0)</f>
        <v>811876</v>
      </c>
      <c r="I76" s="8"/>
      <c r="J76" s="8">
        <f>J74+K76</f>
        <v>10380864</v>
      </c>
      <c r="K76" s="8">
        <f>H76-I75</f>
        <v>18928</v>
      </c>
      <c r="L76" s="8"/>
      <c r="M76" s="27"/>
      <c r="N76" s="27"/>
    </row>
    <row r="77" spans="1:14" s="4" customFormat="1" ht="14.25">
      <c r="A77" s="8">
        <v>156</v>
      </c>
      <c r="B77" s="9">
        <v>41253</v>
      </c>
      <c r="C77" s="6">
        <v>14.87</v>
      </c>
      <c r="D77" s="10">
        <v>0.49</v>
      </c>
      <c r="E77" s="8" t="s">
        <v>17</v>
      </c>
      <c r="F77" s="8">
        <f>ROUNDUP(J76*0.003/(1*D77),-2)</f>
        <v>63600</v>
      </c>
      <c r="G77" s="8"/>
      <c r="H77" s="8">
        <f>ROUNDUP(F77*C77,0)</f>
        <v>945732</v>
      </c>
      <c r="I77" s="8">
        <f>H77</f>
        <v>945732</v>
      </c>
      <c r="J77" s="8"/>
      <c r="K77" s="8"/>
      <c r="L77" s="8"/>
      <c r="M77" s="25">
        <v>1</v>
      </c>
      <c r="N77" s="8"/>
    </row>
    <row r="78" spans="1:14" s="4" customFormat="1" ht="14.25">
      <c r="A78" s="8">
        <v>157</v>
      </c>
      <c r="B78" s="9">
        <v>41257</v>
      </c>
      <c r="C78" s="6">
        <v>14.94</v>
      </c>
      <c r="D78" s="10">
        <v>0.49</v>
      </c>
      <c r="E78" s="8" t="s">
        <v>17</v>
      </c>
      <c r="F78" s="8">
        <f>ROUNDUP(J76*0.003/(1*D78),-2)</f>
        <v>63600</v>
      </c>
      <c r="G78" s="8"/>
      <c r="H78" s="8">
        <f t="shared" ref="H78:H80" si="17">ROUNDUP(F78*C78,0)</f>
        <v>950184</v>
      </c>
      <c r="I78" s="8">
        <f>H78+I77</f>
        <v>1895916</v>
      </c>
      <c r="J78" s="8"/>
      <c r="K78" s="8"/>
      <c r="L78" s="8"/>
      <c r="M78" s="26"/>
      <c r="N78" s="8"/>
    </row>
    <row r="79" spans="1:14" s="4" customFormat="1" ht="14.25">
      <c r="A79" s="8">
        <v>158</v>
      </c>
      <c r="B79" s="9">
        <v>41263</v>
      </c>
      <c r="C79" s="6">
        <v>14.52</v>
      </c>
      <c r="D79" s="10">
        <v>0.49</v>
      </c>
      <c r="E79" s="8" t="s">
        <v>17</v>
      </c>
      <c r="F79" s="8">
        <f>ROUNDUP(J76*0.003/(1*D79),-2)</f>
        <v>63600</v>
      </c>
      <c r="G79" s="8"/>
      <c r="H79" s="8">
        <f t="shared" si="17"/>
        <v>923472</v>
      </c>
      <c r="I79" s="8">
        <f>H79+I78</f>
        <v>2819388</v>
      </c>
      <c r="J79" s="8"/>
      <c r="K79" s="8"/>
      <c r="L79" s="8"/>
      <c r="M79" s="26"/>
      <c r="N79" s="8"/>
    </row>
    <row r="80" spans="1:14" s="4" customFormat="1" ht="14.25">
      <c r="A80" s="8">
        <v>159</v>
      </c>
      <c r="B80" s="9">
        <v>41268</v>
      </c>
      <c r="C80" s="6">
        <v>15.15</v>
      </c>
      <c r="D80" s="10">
        <v>0.49</v>
      </c>
      <c r="E80" s="8" t="s">
        <v>17</v>
      </c>
      <c r="F80" s="8">
        <f>ROUNDUP(J76*0.003/(1*D80),-2)</f>
        <v>63600</v>
      </c>
      <c r="G80" s="8"/>
      <c r="H80" s="8">
        <f t="shared" si="17"/>
        <v>963540</v>
      </c>
      <c r="I80" s="8">
        <f>H80+I79</f>
        <v>3782928</v>
      </c>
      <c r="J80" s="8"/>
      <c r="K80" s="8"/>
      <c r="L80" s="8"/>
      <c r="M80" s="26"/>
      <c r="N80" s="8"/>
    </row>
    <row r="81" spans="1:14" s="4" customFormat="1" ht="14.25">
      <c r="A81" s="8">
        <v>160</v>
      </c>
      <c r="B81" s="9">
        <v>41326</v>
      </c>
      <c r="C81" s="6">
        <v>15.36</v>
      </c>
      <c r="D81" s="10"/>
      <c r="E81" s="11" t="s">
        <v>18</v>
      </c>
      <c r="F81" s="8"/>
      <c r="G81" s="8">
        <f>SUM(F77:F80)</f>
        <v>254400</v>
      </c>
      <c r="H81" s="8">
        <f>ROUNDUP(G81*C81,0)</f>
        <v>3907584</v>
      </c>
      <c r="I81" s="8"/>
      <c r="J81" s="8">
        <f>J76+K81</f>
        <v>10505520</v>
      </c>
      <c r="K81" s="8">
        <f>H81-I80</f>
        <v>124656</v>
      </c>
      <c r="L81" s="8"/>
      <c r="M81" s="26"/>
      <c r="N81" s="8"/>
    </row>
    <row r="82" spans="1:14" s="4" customFormat="1" ht="14.25">
      <c r="A82" s="8">
        <v>161</v>
      </c>
      <c r="B82" s="9">
        <v>41411</v>
      </c>
      <c r="C82" s="6">
        <v>18.149999999999999</v>
      </c>
      <c r="D82" s="10">
        <v>0.59</v>
      </c>
      <c r="E82" s="8" t="s">
        <v>17</v>
      </c>
      <c r="F82" s="8">
        <f>ROUNDUP(J81*0.003/(1*D82),-2)</f>
        <v>53500</v>
      </c>
      <c r="G82" s="8"/>
      <c r="H82" s="8">
        <f>ROUNDUP(F82*C82,0)</f>
        <v>971025</v>
      </c>
      <c r="I82" s="8">
        <f>H82</f>
        <v>971025</v>
      </c>
      <c r="J82" s="8"/>
      <c r="K82" s="8"/>
      <c r="L82" s="8"/>
      <c r="M82" s="27"/>
      <c r="N82" s="25"/>
    </row>
    <row r="83" spans="1:14" s="4" customFormat="1" ht="14.25">
      <c r="A83" s="8">
        <v>162</v>
      </c>
      <c r="B83" s="9">
        <v>41414</v>
      </c>
      <c r="C83" s="6">
        <v>18.27</v>
      </c>
      <c r="D83" s="10">
        <v>0.57999999999999996</v>
      </c>
      <c r="E83" s="8" t="s">
        <v>17</v>
      </c>
      <c r="F83" s="8">
        <f>ROUNDUP(J81*0.003/(1*D83),-2)</f>
        <v>54400</v>
      </c>
      <c r="G83" s="8"/>
      <c r="H83" s="8">
        <f t="shared" ref="H83:H84" si="18">ROUNDUP(F83*C83,0)</f>
        <v>993888</v>
      </c>
      <c r="I83" s="8">
        <f>H83+I82</f>
        <v>1964913</v>
      </c>
      <c r="J83" s="8"/>
      <c r="K83" s="8"/>
      <c r="L83" s="8"/>
      <c r="M83" s="25">
        <v>1</v>
      </c>
      <c r="N83" s="26"/>
    </row>
    <row r="84" spans="1:14" s="4" customFormat="1" ht="14.25">
      <c r="A84" s="8">
        <v>163</v>
      </c>
      <c r="B84" s="9">
        <v>41422</v>
      </c>
      <c r="C84" s="6">
        <v>18.45</v>
      </c>
      <c r="D84" s="10">
        <v>0.66</v>
      </c>
      <c r="E84" s="8" t="s">
        <v>17</v>
      </c>
      <c r="F84" s="8">
        <f>ROUNDUP(J81*0.003/(1*D84),-2)</f>
        <v>47800</v>
      </c>
      <c r="G84" s="8"/>
      <c r="H84" s="8">
        <f t="shared" si="18"/>
        <v>881910</v>
      </c>
      <c r="I84" s="8">
        <f>H84+I83</f>
        <v>2846823</v>
      </c>
      <c r="J84" s="8"/>
      <c r="K84" s="8"/>
      <c r="L84" s="8"/>
      <c r="M84" s="26"/>
      <c r="N84" s="26"/>
    </row>
    <row r="85" spans="1:14" s="4" customFormat="1" ht="14.25">
      <c r="A85" s="8">
        <v>164</v>
      </c>
      <c r="B85" s="9">
        <v>41429</v>
      </c>
      <c r="C85" s="6">
        <v>19.36</v>
      </c>
      <c r="D85" s="10"/>
      <c r="E85" s="11" t="s">
        <v>18</v>
      </c>
      <c r="F85" s="8"/>
      <c r="G85" s="8">
        <f>SUM(F82:F84)</f>
        <v>155700</v>
      </c>
      <c r="H85" s="8">
        <f>ROUNDUP(G85*C85,0)</f>
        <v>3014352</v>
      </c>
      <c r="I85" s="8"/>
      <c r="J85" s="8">
        <f>J81+K85</f>
        <v>10673049</v>
      </c>
      <c r="K85" s="8">
        <f>H85-I84</f>
        <v>167529</v>
      </c>
      <c r="L85" s="8"/>
      <c r="M85" s="27"/>
      <c r="N85" s="27"/>
    </row>
    <row r="86" spans="1:14" s="4" customFormat="1" ht="14.25">
      <c r="A86" s="8">
        <v>165</v>
      </c>
      <c r="B86" s="9">
        <v>41498</v>
      </c>
      <c r="C86" s="6">
        <v>23.76</v>
      </c>
      <c r="D86" s="10">
        <v>1.1000000000000001</v>
      </c>
      <c r="E86" s="8" t="s">
        <v>17</v>
      </c>
      <c r="F86" s="8">
        <f>ROUNDUP(J85*0.003/(1*D86),-2)</f>
        <v>29200</v>
      </c>
      <c r="G86" s="8"/>
      <c r="H86" s="8">
        <f>ROUNDUP(F86*C86,0)</f>
        <v>693792</v>
      </c>
      <c r="I86" s="8">
        <f>H86</f>
        <v>693792</v>
      </c>
      <c r="J86" s="8"/>
      <c r="K86" s="8"/>
      <c r="L86" s="8"/>
      <c r="M86" s="25">
        <v>1</v>
      </c>
      <c r="N86" s="25"/>
    </row>
    <row r="87" spans="1:14" s="4" customFormat="1" ht="14.25">
      <c r="A87" s="8">
        <v>166</v>
      </c>
      <c r="B87" s="9">
        <v>41509</v>
      </c>
      <c r="C87" s="6">
        <v>25.48</v>
      </c>
      <c r="D87" s="10"/>
      <c r="E87" s="11" t="s">
        <v>18</v>
      </c>
      <c r="F87" s="8"/>
      <c r="G87" s="8">
        <f>F86</f>
        <v>29200</v>
      </c>
      <c r="H87" s="8">
        <f>ROUNDUP(G87*C87,0)</f>
        <v>744016</v>
      </c>
      <c r="I87" s="8"/>
      <c r="J87" s="8">
        <f>J85+K87</f>
        <v>10723273</v>
      </c>
      <c r="K87" s="8">
        <f>H87-I86</f>
        <v>50224</v>
      </c>
      <c r="L87" s="8"/>
      <c r="M87" s="27"/>
      <c r="N87" s="27"/>
    </row>
    <row r="88" spans="1:14" s="4" customFormat="1" ht="14.25">
      <c r="A88" s="8">
        <v>167</v>
      </c>
      <c r="B88" s="9">
        <v>41526</v>
      </c>
      <c r="C88" s="6">
        <v>24.86</v>
      </c>
      <c r="D88" s="10">
        <v>1.1299999999999999</v>
      </c>
      <c r="E88" s="8" t="s">
        <v>17</v>
      </c>
      <c r="F88" s="8">
        <f>ROUNDUP(J87*0.003/(1*D88),-2)</f>
        <v>28500</v>
      </c>
      <c r="G88" s="8"/>
      <c r="H88" s="8">
        <f>ROUNDUP(F88*C88,0)</f>
        <v>708510</v>
      </c>
      <c r="I88" s="8">
        <f>H88</f>
        <v>708510</v>
      </c>
      <c r="J88" s="8"/>
      <c r="K88" s="8"/>
      <c r="L88" s="8"/>
      <c r="M88" s="8"/>
      <c r="N88" s="25">
        <v>1</v>
      </c>
    </row>
    <row r="89" spans="1:14" s="4" customFormat="1" ht="14.25">
      <c r="A89" s="8">
        <v>168</v>
      </c>
      <c r="B89" s="9">
        <v>41527</v>
      </c>
      <c r="C89" s="6">
        <v>25.15</v>
      </c>
      <c r="D89" s="10">
        <v>1.1200000000000001</v>
      </c>
      <c r="E89" s="8" t="s">
        <v>17</v>
      </c>
      <c r="F89" s="8">
        <f>ROUNDUP(J87*0.003/(1*D89),-2)</f>
        <v>28800</v>
      </c>
      <c r="G89" s="8"/>
      <c r="H89" s="8">
        <f t="shared" ref="H89:H90" si="19">ROUNDUP(F89*C89,0)</f>
        <v>724320</v>
      </c>
      <c r="I89" s="8">
        <f>H89+I88</f>
        <v>1432830</v>
      </c>
      <c r="J89" s="8"/>
      <c r="K89" s="8"/>
      <c r="L89" s="8"/>
      <c r="M89" s="8"/>
      <c r="N89" s="26"/>
    </row>
    <row r="90" spans="1:14" s="4" customFormat="1" ht="14.25">
      <c r="A90" s="8">
        <v>169</v>
      </c>
      <c r="B90" s="9">
        <v>41529</v>
      </c>
      <c r="C90" s="6">
        <v>25</v>
      </c>
      <c r="D90" s="10">
        <v>1.08</v>
      </c>
      <c r="E90" s="8" t="s">
        <v>17</v>
      </c>
      <c r="F90" s="8">
        <f>ROUNDUP(J87*0.003/(1*D90),-2)</f>
        <v>29800</v>
      </c>
      <c r="G90" s="8"/>
      <c r="H90" s="8">
        <f t="shared" si="19"/>
        <v>745000</v>
      </c>
      <c r="I90" s="8">
        <f>H90+I89</f>
        <v>2177830</v>
      </c>
      <c r="J90" s="8"/>
      <c r="K90" s="8"/>
      <c r="L90" s="8"/>
      <c r="M90" s="8"/>
      <c r="N90" s="26"/>
    </row>
    <row r="91" spans="1:14" s="4" customFormat="1" ht="14.25">
      <c r="A91" s="8">
        <v>170</v>
      </c>
      <c r="B91" s="9">
        <v>41534</v>
      </c>
      <c r="C91" s="6">
        <v>24.3</v>
      </c>
      <c r="D91" s="10"/>
      <c r="E91" s="11" t="s">
        <v>18</v>
      </c>
      <c r="F91" s="8"/>
      <c r="G91" s="8">
        <f>SUM(F88:F90)</f>
        <v>87100</v>
      </c>
      <c r="H91" s="8">
        <f>ROUNDUP(G91*C91,0)</f>
        <v>2116530</v>
      </c>
      <c r="I91" s="8"/>
      <c r="J91" s="8">
        <f>J87+L91</f>
        <v>10661973</v>
      </c>
      <c r="K91" s="8"/>
      <c r="L91" s="8">
        <f>H91-I90</f>
        <v>-61300</v>
      </c>
      <c r="M91" s="8"/>
      <c r="N91" s="27"/>
    </row>
    <row r="92" spans="1:14" s="4" customFormat="1" ht="14.25">
      <c r="A92" s="8">
        <v>171</v>
      </c>
      <c r="B92" s="9">
        <v>41606</v>
      </c>
      <c r="C92" s="6">
        <v>29.39</v>
      </c>
      <c r="D92" s="10">
        <v>1.18</v>
      </c>
      <c r="E92" s="8" t="s">
        <v>17</v>
      </c>
      <c r="F92" s="8">
        <f>ROUNDUP(J91*0.003/(1*D92),-2)</f>
        <v>27200</v>
      </c>
      <c r="G92" s="8"/>
      <c r="H92" s="8">
        <f>ROUNDUP(F92*C92,0)</f>
        <v>799408</v>
      </c>
      <c r="I92" s="8">
        <f>H92</f>
        <v>799408</v>
      </c>
      <c r="J92" s="8"/>
      <c r="K92" s="8"/>
      <c r="L92" s="8"/>
      <c r="M92" s="8"/>
      <c r="N92" s="25">
        <v>1</v>
      </c>
    </row>
    <row r="93" spans="1:14" s="4" customFormat="1" ht="14.25">
      <c r="A93" s="8">
        <v>172</v>
      </c>
      <c r="B93" s="9">
        <v>41612</v>
      </c>
      <c r="C93" s="6">
        <v>28.02</v>
      </c>
      <c r="D93" s="10">
        <v>1.1299999999999999</v>
      </c>
      <c r="E93" s="8" t="s">
        <v>17</v>
      </c>
      <c r="F93" s="8">
        <f>ROUNDUP(J91*0.003/(1*D93),-2)</f>
        <v>28400</v>
      </c>
      <c r="G93" s="8"/>
      <c r="H93" s="8">
        <f t="shared" ref="H93" si="20">ROUNDUP(F93*C93,0)</f>
        <v>795768</v>
      </c>
      <c r="I93" s="8">
        <f>H93+I92</f>
        <v>1595176</v>
      </c>
      <c r="J93" s="8"/>
      <c r="K93" s="8"/>
      <c r="L93" s="8"/>
      <c r="M93" s="8"/>
      <c r="N93" s="26"/>
    </row>
    <row r="94" spans="1:14" s="4" customFormat="1" ht="14.25">
      <c r="A94" s="8">
        <v>173</v>
      </c>
      <c r="B94" s="9">
        <v>41624</v>
      </c>
      <c r="C94" s="6">
        <v>26.1</v>
      </c>
      <c r="D94" s="10"/>
      <c r="E94" s="11" t="s">
        <v>18</v>
      </c>
      <c r="F94" s="8"/>
      <c r="G94" s="8">
        <f>SUM(F92:F93)</f>
        <v>55600</v>
      </c>
      <c r="H94" s="8">
        <f>ROUNDUP(G94*C94,0)</f>
        <v>1451160</v>
      </c>
      <c r="I94" s="8"/>
      <c r="J94" s="8">
        <f>J91+L94</f>
        <v>10517957</v>
      </c>
      <c r="K94" s="8"/>
      <c r="L94" s="8">
        <f>H94-I93</f>
        <v>-144016</v>
      </c>
      <c r="M94" s="8"/>
      <c r="N94" s="27"/>
    </row>
    <row r="95" spans="1:14" s="4" customFormat="1" ht="14.25">
      <c r="A95" s="8">
        <v>174</v>
      </c>
      <c r="B95" s="9">
        <v>41680</v>
      </c>
      <c r="C95" s="6">
        <v>25.1</v>
      </c>
      <c r="D95" s="10">
        <v>1.08</v>
      </c>
      <c r="E95" s="8" t="s">
        <v>17</v>
      </c>
      <c r="F95" s="8">
        <f>ROUNDUP(J94*0.003/(1*D95),-2)</f>
        <v>29300</v>
      </c>
      <c r="G95" s="8"/>
      <c r="H95" s="8">
        <f>ROUNDUP(F95*C95,0)</f>
        <v>735430</v>
      </c>
      <c r="I95" s="8">
        <f>H95</f>
        <v>735430</v>
      </c>
      <c r="J95" s="8"/>
      <c r="K95" s="8"/>
      <c r="L95" s="8"/>
      <c r="M95" s="8"/>
      <c r="N95" s="25">
        <v>1</v>
      </c>
    </row>
    <row r="96" spans="1:14" s="4" customFormat="1" ht="14.25">
      <c r="A96" s="8">
        <v>175</v>
      </c>
      <c r="B96" s="9">
        <v>41681</v>
      </c>
      <c r="C96" s="6">
        <v>25.04</v>
      </c>
      <c r="D96" s="10">
        <v>1.08</v>
      </c>
      <c r="E96" s="8" t="s">
        <v>17</v>
      </c>
      <c r="F96" s="8">
        <f>ROUNDUP(J94*0.003/(1*D96),-2)</f>
        <v>29300</v>
      </c>
      <c r="G96" s="8"/>
      <c r="H96" s="8">
        <f t="shared" ref="H96:H97" si="21">ROUNDUP(F96*C96,0)</f>
        <v>733672</v>
      </c>
      <c r="I96" s="8">
        <f>H96+I95</f>
        <v>1469102</v>
      </c>
      <c r="J96" s="8"/>
      <c r="K96" s="8"/>
      <c r="L96" s="8"/>
      <c r="M96" s="8"/>
      <c r="N96" s="26"/>
    </row>
    <row r="97" spans="1:14" s="4" customFormat="1" ht="14.25">
      <c r="A97" s="8">
        <v>176</v>
      </c>
      <c r="B97" s="9">
        <v>41687</v>
      </c>
      <c r="C97" s="6">
        <v>26.09</v>
      </c>
      <c r="D97" s="10">
        <v>1.06</v>
      </c>
      <c r="E97" s="8" t="s">
        <v>17</v>
      </c>
      <c r="F97" s="8">
        <f>ROUNDUP(J94*0.003/(1*D97),-2)</f>
        <v>29800</v>
      </c>
      <c r="G97" s="8"/>
      <c r="H97" s="8">
        <f t="shared" si="21"/>
        <v>777482</v>
      </c>
      <c r="I97" s="8">
        <f>H97+I96</f>
        <v>2246584</v>
      </c>
      <c r="J97" s="8"/>
      <c r="K97" s="8"/>
      <c r="L97" s="8"/>
      <c r="M97" s="8"/>
      <c r="N97" s="26"/>
    </row>
    <row r="98" spans="1:14" s="4" customFormat="1" ht="14.25">
      <c r="A98" s="8">
        <v>177</v>
      </c>
      <c r="B98" s="9">
        <v>41694</v>
      </c>
      <c r="C98" s="6">
        <v>23.34</v>
      </c>
      <c r="D98" s="10"/>
      <c r="E98" s="11" t="s">
        <v>18</v>
      </c>
      <c r="F98" s="8"/>
      <c r="G98" s="8">
        <f>SUM(F95:F97)</f>
        <v>88400</v>
      </c>
      <c r="H98" s="8">
        <f>ROUNDUP(G98*C98,0)</f>
        <v>2063256</v>
      </c>
      <c r="I98" s="8"/>
      <c r="J98" s="8">
        <f>J94+L98</f>
        <v>10334629</v>
      </c>
      <c r="K98" s="8"/>
      <c r="L98" s="8">
        <f>H98-I97</f>
        <v>-183328</v>
      </c>
      <c r="M98" s="8"/>
      <c r="N98" s="27"/>
    </row>
    <row r="99" spans="1:14" s="4" customFormat="1" ht="14.25">
      <c r="A99" s="8">
        <v>178</v>
      </c>
      <c r="B99" s="9">
        <v>41737</v>
      </c>
      <c r="C99" s="6">
        <v>24.18</v>
      </c>
      <c r="D99" s="10">
        <v>0.97</v>
      </c>
      <c r="E99" s="8" t="s">
        <v>17</v>
      </c>
      <c r="F99" s="8">
        <f>ROUNDUP(J98*0.003/(1*D99),-2)</f>
        <v>32000</v>
      </c>
      <c r="G99" s="8"/>
      <c r="H99" s="8">
        <f>ROUNDUP(F99*C99,0)</f>
        <v>773760</v>
      </c>
      <c r="I99" s="8">
        <f>H99</f>
        <v>773760</v>
      </c>
      <c r="J99" s="8"/>
      <c r="K99" s="8"/>
      <c r="L99" s="8"/>
      <c r="M99" s="8"/>
      <c r="N99" s="25">
        <v>1</v>
      </c>
    </row>
    <row r="100" spans="1:14" s="4" customFormat="1" ht="14.25">
      <c r="A100" s="8">
        <v>179</v>
      </c>
      <c r="B100" s="9">
        <v>41739</v>
      </c>
      <c r="C100" s="6">
        <v>24.02</v>
      </c>
      <c r="D100" s="10">
        <v>0.98</v>
      </c>
      <c r="E100" s="8" t="s">
        <v>17</v>
      </c>
      <c r="F100" s="8">
        <f>ROUNDUP(J98*0.003/(1*D100),-2)</f>
        <v>31700</v>
      </c>
      <c r="G100" s="8"/>
      <c r="H100" s="8">
        <f t="shared" ref="H100" si="22">ROUNDUP(F100*C100,0)</f>
        <v>761434</v>
      </c>
      <c r="I100" s="8">
        <f>H100+I99</f>
        <v>1535194</v>
      </c>
      <c r="J100" s="8"/>
      <c r="K100" s="8"/>
      <c r="L100" s="8"/>
      <c r="M100" s="8"/>
      <c r="N100" s="26"/>
    </row>
    <row r="101" spans="1:14" s="4" customFormat="1" ht="14.25">
      <c r="A101" s="8">
        <v>180</v>
      </c>
      <c r="B101" s="9">
        <v>41750</v>
      </c>
      <c r="C101" s="6">
        <v>23.6</v>
      </c>
      <c r="D101" s="10"/>
      <c r="E101" s="11" t="s">
        <v>18</v>
      </c>
      <c r="F101" s="8"/>
      <c r="G101" s="8">
        <f>SUM(F99:F100)</f>
        <v>63700</v>
      </c>
      <c r="H101" s="8">
        <f>ROUNDUP(G101*C101,0)</f>
        <v>1503320</v>
      </c>
      <c r="I101" s="8"/>
      <c r="J101" s="8">
        <f>J98+L101</f>
        <v>10302755</v>
      </c>
      <c r="K101" s="8"/>
      <c r="L101" s="8">
        <f>H101-I100</f>
        <v>-31874</v>
      </c>
      <c r="M101" s="8"/>
      <c r="N101" s="27"/>
    </row>
    <row r="102" spans="1:14" s="4" customFormat="1" ht="14.25">
      <c r="A102" s="8">
        <v>181</v>
      </c>
      <c r="B102" s="9">
        <v>41803</v>
      </c>
      <c r="C102" s="6">
        <v>25.5</v>
      </c>
      <c r="D102" s="10">
        <v>0.63</v>
      </c>
      <c r="E102" s="8" t="s">
        <v>17</v>
      </c>
      <c r="F102" s="8">
        <f>ROUNDUP(J101*0.003/(1*D102),-2)</f>
        <v>49100</v>
      </c>
      <c r="G102" s="8"/>
      <c r="H102" s="8">
        <f>ROUNDUP(F102*C102,0)</f>
        <v>1252050</v>
      </c>
      <c r="I102" s="8">
        <f>H102</f>
        <v>1252050</v>
      </c>
      <c r="J102" s="8"/>
      <c r="K102" s="8"/>
      <c r="L102" s="8"/>
      <c r="M102" s="8"/>
      <c r="N102" s="25">
        <v>1</v>
      </c>
    </row>
    <row r="103" spans="1:14" s="4" customFormat="1" ht="14.25">
      <c r="A103" s="8">
        <v>182</v>
      </c>
      <c r="B103" s="9">
        <v>41806</v>
      </c>
      <c r="C103" s="6">
        <v>25.87</v>
      </c>
      <c r="D103" s="10">
        <v>0.63</v>
      </c>
      <c r="E103" s="8" t="s">
        <v>17</v>
      </c>
      <c r="F103" s="8">
        <f>ROUNDUP(J101*0.003/(1*D103),-2)</f>
        <v>49100</v>
      </c>
      <c r="G103" s="8"/>
      <c r="H103" s="8">
        <f t="shared" ref="H103" si="23">ROUNDUP(F103*C103,0)</f>
        <v>1270217</v>
      </c>
      <c r="I103" s="8">
        <f>H103+I102</f>
        <v>2522267</v>
      </c>
      <c r="J103" s="8"/>
      <c r="K103" s="8"/>
      <c r="L103" s="8"/>
      <c r="M103" s="8"/>
      <c r="N103" s="26"/>
    </row>
    <row r="104" spans="1:14" s="4" customFormat="1" ht="14.25">
      <c r="A104" s="8">
        <v>183</v>
      </c>
      <c r="B104" s="9">
        <v>41809</v>
      </c>
      <c r="C104" s="6">
        <v>24.5</v>
      </c>
      <c r="D104" s="10"/>
      <c r="E104" s="11" t="s">
        <v>18</v>
      </c>
      <c r="F104" s="8"/>
      <c r="G104" s="8">
        <f>SUM(F102:F103)</f>
        <v>98200</v>
      </c>
      <c r="H104" s="8">
        <f>ROUNDUP(G104*C104,0)</f>
        <v>2405900</v>
      </c>
      <c r="I104" s="8"/>
      <c r="J104" s="8">
        <f>J101+L104</f>
        <v>10186388</v>
      </c>
      <c r="K104" s="8"/>
      <c r="L104" s="8">
        <f>H104-I103</f>
        <v>-116367</v>
      </c>
      <c r="M104" s="8"/>
      <c r="N104" s="27"/>
    </row>
    <row r="105" spans="1:14" s="4" customFormat="1" ht="14.25">
      <c r="A105" s="8">
        <v>184</v>
      </c>
      <c r="B105" s="9">
        <v>41843</v>
      </c>
      <c r="C105" s="6">
        <v>24.74</v>
      </c>
      <c r="D105" s="10">
        <v>0.71</v>
      </c>
      <c r="E105" s="8" t="s">
        <v>17</v>
      </c>
      <c r="F105" s="8">
        <f>ROUNDUP(J104*0.003/(1*D105),-2)</f>
        <v>43100</v>
      </c>
      <c r="G105" s="8"/>
      <c r="H105" s="8">
        <f>ROUNDUP(F105*C105,0)</f>
        <v>1066294</v>
      </c>
      <c r="I105" s="8">
        <f>H105</f>
        <v>1066294</v>
      </c>
      <c r="J105" s="8"/>
      <c r="K105" s="8"/>
      <c r="L105" s="8"/>
      <c r="M105" s="25">
        <v>1</v>
      </c>
      <c r="N105" s="8"/>
    </row>
    <row r="106" spans="1:14" s="4" customFormat="1" ht="14.25">
      <c r="A106" s="8">
        <v>185</v>
      </c>
      <c r="B106" s="9">
        <v>41844</v>
      </c>
      <c r="C106" s="6">
        <v>24.58</v>
      </c>
      <c r="D106" s="10">
        <v>0.7</v>
      </c>
      <c r="E106" s="8" t="s">
        <v>17</v>
      </c>
      <c r="F106" s="8">
        <f>ROUNDUP(J104*0.003/(1*D106),-2)</f>
        <v>43700</v>
      </c>
      <c r="G106" s="8"/>
      <c r="H106" s="8">
        <f t="shared" ref="H106:H107" si="24">ROUNDUP(F106*C106,0)</f>
        <v>1074146</v>
      </c>
      <c r="I106" s="8">
        <f>H106+I105</f>
        <v>2140440</v>
      </c>
      <c r="J106" s="8"/>
      <c r="K106" s="8"/>
      <c r="L106" s="8"/>
      <c r="M106" s="26"/>
      <c r="N106" s="8"/>
    </row>
    <row r="107" spans="1:14" s="4" customFormat="1" ht="14.25">
      <c r="A107" s="8">
        <v>186</v>
      </c>
      <c r="B107" s="9">
        <v>41845</v>
      </c>
      <c r="C107" s="6">
        <v>24.93</v>
      </c>
      <c r="D107" s="10">
        <v>0.69</v>
      </c>
      <c r="E107" s="8" t="s">
        <v>17</v>
      </c>
      <c r="F107" s="8">
        <f>ROUNDUP(J104*0.003/(1*D107),-2)</f>
        <v>44300</v>
      </c>
      <c r="G107" s="8"/>
      <c r="H107" s="8">
        <f t="shared" si="24"/>
        <v>1104399</v>
      </c>
      <c r="I107" s="8">
        <f>H107+I106</f>
        <v>3244839</v>
      </c>
      <c r="J107" s="8"/>
      <c r="K107" s="8"/>
      <c r="L107" s="8"/>
      <c r="M107" s="26"/>
      <c r="N107" s="8"/>
    </row>
    <row r="108" spans="1:14" s="4" customFormat="1" ht="14.25">
      <c r="A108" s="8">
        <v>187</v>
      </c>
      <c r="B108" s="9">
        <v>41877</v>
      </c>
      <c r="C108" s="6">
        <v>25.9</v>
      </c>
      <c r="D108" s="10"/>
      <c r="E108" s="11" t="s">
        <v>18</v>
      </c>
      <c r="F108" s="8"/>
      <c r="G108" s="8">
        <f>SUM(F105:F107)</f>
        <v>131100</v>
      </c>
      <c r="H108" s="8">
        <f>ROUNDUP(G108*C108,0)</f>
        <v>3395490</v>
      </c>
      <c r="I108" s="8"/>
      <c r="J108" s="8">
        <f>J104+K108</f>
        <v>10337039</v>
      </c>
      <c r="K108" s="8">
        <f>H108-I107</f>
        <v>150651</v>
      </c>
      <c r="L108" s="8"/>
      <c r="M108" s="27"/>
      <c r="N108" s="8"/>
    </row>
    <row r="109" spans="1:14" s="4" customFormat="1" ht="14.25">
      <c r="A109" s="8">
        <v>188</v>
      </c>
      <c r="B109" s="9">
        <v>41884</v>
      </c>
      <c r="C109" s="6">
        <v>26.9</v>
      </c>
      <c r="D109" s="10">
        <v>0.64</v>
      </c>
      <c r="E109" s="8" t="s">
        <v>17</v>
      </c>
      <c r="F109" s="8">
        <f>ROUNDUP(J108*0.003/(1*D109),-2)</f>
        <v>48500</v>
      </c>
      <c r="G109" s="8"/>
      <c r="H109" s="8">
        <f>ROUNDUP(F109*C109,0)</f>
        <v>1304650</v>
      </c>
      <c r="I109" s="8">
        <f>H109</f>
        <v>1304650</v>
      </c>
      <c r="J109" s="8"/>
      <c r="K109" s="8"/>
      <c r="L109" s="8"/>
      <c r="M109" s="25">
        <v>1</v>
      </c>
      <c r="N109" s="8"/>
    </row>
    <row r="110" spans="1:14" s="4" customFormat="1" ht="14.25">
      <c r="A110" s="8">
        <v>189</v>
      </c>
      <c r="B110" s="9">
        <v>41885</v>
      </c>
      <c r="C110" s="6">
        <v>26.65</v>
      </c>
      <c r="D110" s="10">
        <v>0.65</v>
      </c>
      <c r="E110" s="8" t="s">
        <v>17</v>
      </c>
      <c r="F110" s="8">
        <f>ROUNDUP(J108*0.003/(1*D110),-2)</f>
        <v>47800</v>
      </c>
      <c r="G110" s="8"/>
      <c r="H110" s="8">
        <f t="shared" ref="H110:H112" si="25">ROUNDUP(F110*C110,0)</f>
        <v>1273870</v>
      </c>
      <c r="I110" s="8">
        <f>H110+I109</f>
        <v>2578520</v>
      </c>
      <c r="J110" s="8"/>
      <c r="K110" s="8"/>
      <c r="L110" s="8"/>
      <c r="M110" s="26"/>
      <c r="N110" s="8"/>
    </row>
    <row r="111" spans="1:14" s="4" customFormat="1" ht="14.25">
      <c r="A111" s="8">
        <v>190</v>
      </c>
      <c r="B111" s="9">
        <v>41886</v>
      </c>
      <c r="C111" s="6">
        <v>26.88</v>
      </c>
      <c r="D111" s="10">
        <v>0.66</v>
      </c>
      <c r="E111" s="8" t="s">
        <v>17</v>
      </c>
      <c r="F111" s="8">
        <f>ROUNDUP(J108*0.003/(1*D111),-2)</f>
        <v>47000</v>
      </c>
      <c r="G111" s="8"/>
      <c r="H111" s="8">
        <f t="shared" si="25"/>
        <v>1263360</v>
      </c>
      <c r="I111" s="8">
        <f>H111+I110</f>
        <v>3841880</v>
      </c>
      <c r="J111" s="8"/>
      <c r="K111" s="8"/>
      <c r="L111" s="8"/>
      <c r="M111" s="26"/>
      <c r="N111" s="8"/>
    </row>
    <row r="112" spans="1:14" s="4" customFormat="1" ht="14.25">
      <c r="A112" s="8">
        <v>191</v>
      </c>
      <c r="B112" s="9">
        <v>41887</v>
      </c>
      <c r="C112" s="6">
        <v>26.75</v>
      </c>
      <c r="D112" s="10">
        <v>0.66</v>
      </c>
      <c r="E112" s="8" t="s">
        <v>17</v>
      </c>
      <c r="F112" s="8">
        <f>ROUNDUP(J108*0.003/(1*D112),-2)</f>
        <v>47000</v>
      </c>
      <c r="G112" s="8"/>
      <c r="H112" s="8">
        <f t="shared" si="25"/>
        <v>1257250</v>
      </c>
      <c r="I112" s="8">
        <f>H112+I111</f>
        <v>5099130</v>
      </c>
      <c r="J112" s="8"/>
      <c r="K112" s="8"/>
      <c r="L112" s="8"/>
      <c r="M112" s="26"/>
      <c r="N112" s="8"/>
    </row>
    <row r="113" spans="1:14" s="4" customFormat="1" ht="14.25">
      <c r="A113" s="8">
        <v>192</v>
      </c>
      <c r="B113" s="9">
        <v>41929</v>
      </c>
      <c r="C113" s="6">
        <v>27.43</v>
      </c>
      <c r="D113" s="10"/>
      <c r="E113" s="11" t="s">
        <v>18</v>
      </c>
      <c r="F113" s="8"/>
      <c r="G113" s="8">
        <f>SUM(F109:F112)</f>
        <v>190300</v>
      </c>
      <c r="H113" s="8">
        <f>ROUNDUP(G113*C113,0)</f>
        <v>5219929</v>
      </c>
      <c r="I113" s="8"/>
      <c r="J113" s="8">
        <f>J108+K113</f>
        <v>10457838</v>
      </c>
      <c r="K113" s="8">
        <f>H113-I112</f>
        <v>120799</v>
      </c>
      <c r="L113" s="8"/>
      <c r="M113" s="27"/>
      <c r="N113" s="8"/>
    </row>
    <row r="114" spans="1:14" s="4" customFormat="1" ht="14.25">
      <c r="A114" s="8">
        <v>193</v>
      </c>
      <c r="B114" s="9">
        <v>41943</v>
      </c>
      <c r="C114" s="6">
        <v>28.44</v>
      </c>
      <c r="D114" s="10">
        <v>0.68</v>
      </c>
      <c r="E114" s="8" t="s">
        <v>17</v>
      </c>
      <c r="F114" s="8">
        <f>ROUNDUP(J113*0.003/(1*D114),-2)</f>
        <v>46200</v>
      </c>
      <c r="G114" s="8"/>
      <c r="H114" s="8">
        <f>ROUNDUP(F114*C114,0)</f>
        <v>1313928</v>
      </c>
      <c r="I114" s="8">
        <f>H114</f>
        <v>1313928</v>
      </c>
      <c r="J114" s="8"/>
      <c r="K114" s="8"/>
      <c r="L114" s="8"/>
      <c r="M114" s="25">
        <v>1</v>
      </c>
      <c r="N114" s="8"/>
    </row>
    <row r="115" spans="1:14" s="4" customFormat="1" ht="14.25">
      <c r="A115" s="8">
        <v>194</v>
      </c>
      <c r="B115" s="9">
        <v>41953</v>
      </c>
      <c r="C115" s="6">
        <v>28.2</v>
      </c>
      <c r="D115" s="10">
        <v>0.77</v>
      </c>
      <c r="E115" s="8" t="s">
        <v>17</v>
      </c>
      <c r="F115" s="8">
        <f>ROUNDUP(J113*0.003/(1*D115),-2)</f>
        <v>40800</v>
      </c>
      <c r="G115" s="8"/>
      <c r="H115" s="8">
        <f t="shared" ref="H115:H117" si="26">ROUNDUP(F115*C115,0)</f>
        <v>1150560</v>
      </c>
      <c r="I115" s="8">
        <f>H115+I114</f>
        <v>2464488</v>
      </c>
      <c r="J115" s="8"/>
      <c r="K115" s="8"/>
      <c r="L115" s="8"/>
      <c r="M115" s="26"/>
      <c r="N115" s="8"/>
    </row>
    <row r="116" spans="1:14" s="4" customFormat="1" ht="14.25">
      <c r="A116" s="8">
        <v>195</v>
      </c>
      <c r="B116" s="9">
        <v>41955</v>
      </c>
      <c r="C116" s="6">
        <v>27.8</v>
      </c>
      <c r="D116" s="10">
        <v>0.79</v>
      </c>
      <c r="E116" s="8" t="s">
        <v>17</v>
      </c>
      <c r="F116" s="8">
        <f>ROUNDUP(J113*0.003/(1*D116),-2)</f>
        <v>39800</v>
      </c>
      <c r="G116" s="8"/>
      <c r="H116" s="8">
        <f t="shared" si="26"/>
        <v>1106440</v>
      </c>
      <c r="I116" s="8">
        <f>H116+I115</f>
        <v>3570928</v>
      </c>
      <c r="J116" s="8"/>
      <c r="K116" s="8"/>
      <c r="L116" s="8"/>
      <c r="M116" s="26"/>
      <c r="N116" s="8"/>
    </row>
    <row r="117" spans="1:14" s="4" customFormat="1" ht="14.25">
      <c r="A117" s="8">
        <v>196</v>
      </c>
      <c r="B117" s="9">
        <v>41967</v>
      </c>
      <c r="C117" s="6">
        <v>29.07</v>
      </c>
      <c r="D117" s="10">
        <v>0.74</v>
      </c>
      <c r="E117" s="8" t="s">
        <v>17</v>
      </c>
      <c r="F117" s="8">
        <f>ROUNDUP(J113*0.003/(1*D117),-2)</f>
        <v>42400</v>
      </c>
      <c r="G117" s="8"/>
      <c r="H117" s="8">
        <f t="shared" si="26"/>
        <v>1232568</v>
      </c>
      <c r="I117" s="8">
        <f>H117+I116</f>
        <v>4803496</v>
      </c>
      <c r="J117" s="8"/>
      <c r="K117" s="8"/>
      <c r="L117" s="8"/>
      <c r="M117" s="26"/>
      <c r="N117" s="8"/>
    </row>
    <row r="118" spans="1:14" s="4" customFormat="1" ht="14.25">
      <c r="A118" s="8">
        <v>197</v>
      </c>
      <c r="B118" s="9">
        <v>42023</v>
      </c>
      <c r="C118" s="6">
        <v>35.1</v>
      </c>
      <c r="D118" s="10"/>
      <c r="E118" s="11" t="s">
        <v>18</v>
      </c>
      <c r="F118" s="8"/>
      <c r="G118" s="8">
        <f>SUM(F114:F117)</f>
        <v>169200</v>
      </c>
      <c r="H118" s="8">
        <f>ROUNDUP(G118*C118,0)</f>
        <v>5938920</v>
      </c>
      <c r="I118" s="8"/>
      <c r="J118" s="8">
        <f>J113+K118</f>
        <v>11593262</v>
      </c>
      <c r="K118" s="8">
        <f>H118-I117</f>
        <v>1135424</v>
      </c>
      <c r="L118" s="8"/>
      <c r="M118" s="27"/>
      <c r="N118" s="8"/>
    </row>
    <row r="119" spans="1:14" s="4" customFormat="1" ht="14.25">
      <c r="A119" s="8">
        <v>198</v>
      </c>
      <c r="B119" s="9">
        <v>42075</v>
      </c>
      <c r="C119" s="6">
        <v>38.36</v>
      </c>
      <c r="D119" s="10">
        <v>1.3</v>
      </c>
      <c r="E119" s="8" t="s">
        <v>17</v>
      </c>
      <c r="F119" s="8">
        <f>ROUNDUP(J118*0.003/(1*D119),-2)</f>
        <v>26800</v>
      </c>
      <c r="G119" s="8"/>
      <c r="H119" s="8">
        <f>ROUNDUP(F119*C119,0)</f>
        <v>1028048</v>
      </c>
      <c r="I119" s="8">
        <f>H119</f>
        <v>1028048</v>
      </c>
      <c r="J119" s="8"/>
      <c r="K119" s="8"/>
      <c r="L119" s="8"/>
      <c r="M119" s="25">
        <v>1</v>
      </c>
      <c r="N119" s="8"/>
    </row>
    <row r="120" spans="1:14" s="4" customFormat="1" ht="14.25">
      <c r="A120" s="8">
        <v>199</v>
      </c>
      <c r="B120" s="9">
        <v>42079</v>
      </c>
      <c r="C120" s="6">
        <v>39.01</v>
      </c>
      <c r="D120" s="10">
        <v>1.24</v>
      </c>
      <c r="E120" s="8" t="s">
        <v>17</v>
      </c>
      <c r="F120" s="8">
        <f>ROUNDUP(J118*0.003/(1*D120),-2)</f>
        <v>28100</v>
      </c>
      <c r="G120" s="8"/>
      <c r="H120" s="8">
        <f t="shared" ref="H120:H122" si="27">ROUNDUP(F120*C120,0)</f>
        <v>1096181</v>
      </c>
      <c r="I120" s="8">
        <f>H120+I119</f>
        <v>2124229</v>
      </c>
      <c r="J120" s="8"/>
      <c r="K120" s="8"/>
      <c r="L120" s="8"/>
      <c r="M120" s="26"/>
      <c r="N120" s="8"/>
    </row>
    <row r="121" spans="1:14" s="4" customFormat="1" ht="14.25">
      <c r="A121" s="8">
        <v>200</v>
      </c>
      <c r="B121" s="9">
        <v>42080</v>
      </c>
      <c r="C121" s="6">
        <v>39.81</v>
      </c>
      <c r="D121" s="10">
        <v>1.22</v>
      </c>
      <c r="E121" s="8" t="s">
        <v>17</v>
      </c>
      <c r="F121" s="8">
        <f>ROUNDUP(J118*0.003/(1*D121),-2)</f>
        <v>28600</v>
      </c>
      <c r="G121" s="8"/>
      <c r="H121" s="8">
        <f t="shared" si="27"/>
        <v>1138566</v>
      </c>
      <c r="I121" s="8">
        <f>H121+I120</f>
        <v>3262795</v>
      </c>
      <c r="J121" s="8"/>
      <c r="K121" s="8"/>
      <c r="L121" s="8"/>
      <c r="M121" s="26"/>
      <c r="N121" s="8"/>
    </row>
    <row r="122" spans="1:14" s="4" customFormat="1" ht="14.25">
      <c r="A122" s="8">
        <v>201</v>
      </c>
      <c r="B122" s="9">
        <v>42081</v>
      </c>
      <c r="C122" s="6">
        <v>40.31</v>
      </c>
      <c r="D122" s="10">
        <v>1.22</v>
      </c>
      <c r="E122" s="8" t="s">
        <v>17</v>
      </c>
      <c r="F122" s="8">
        <f>F119*4-F119-F120-F121</f>
        <v>23700</v>
      </c>
      <c r="G122" s="8"/>
      <c r="H122" s="8">
        <f t="shared" si="27"/>
        <v>955347</v>
      </c>
      <c r="I122" s="8">
        <f>H122+I121</f>
        <v>4218142</v>
      </c>
      <c r="J122" s="8"/>
      <c r="K122" s="8"/>
      <c r="L122" s="8"/>
      <c r="M122" s="26"/>
      <c r="N122" s="8"/>
    </row>
    <row r="123" spans="1:14" s="4" customFormat="1" ht="14.25">
      <c r="A123" s="8">
        <v>202</v>
      </c>
      <c r="B123" s="9">
        <v>42083</v>
      </c>
      <c r="C123" s="6">
        <v>39.89</v>
      </c>
      <c r="D123" s="10">
        <v>1.19</v>
      </c>
      <c r="E123" s="8" t="s">
        <v>17</v>
      </c>
      <c r="F123" s="8">
        <v>0</v>
      </c>
      <c r="G123" s="8"/>
      <c r="H123" s="8"/>
      <c r="I123" s="8"/>
      <c r="J123" s="8"/>
      <c r="K123" s="8"/>
      <c r="L123" s="8"/>
      <c r="M123" s="26"/>
      <c r="N123" s="8"/>
    </row>
    <row r="124" spans="1:14" s="4" customFormat="1" ht="14.25">
      <c r="A124" s="8">
        <v>203</v>
      </c>
      <c r="B124" s="9">
        <v>42130</v>
      </c>
      <c r="C124" s="6">
        <v>40.39</v>
      </c>
      <c r="D124" s="10"/>
      <c r="E124" s="11" t="s">
        <v>18</v>
      </c>
      <c r="F124" s="8"/>
      <c r="G124" s="8">
        <f>SUM(F119:F123)</f>
        <v>107200</v>
      </c>
      <c r="H124" s="8">
        <f>ROUNDUP(G124*C124,0)</f>
        <v>4329808</v>
      </c>
      <c r="I124" s="8"/>
      <c r="J124" s="8">
        <f>J118+K124</f>
        <v>11704928</v>
      </c>
      <c r="K124" s="8">
        <f>H124-I122</f>
        <v>111666</v>
      </c>
      <c r="L124" s="8"/>
      <c r="M124" s="27"/>
      <c r="N124" s="8"/>
    </row>
    <row r="125" spans="1:14" s="4" customFormat="1" ht="14.25">
      <c r="A125" s="8">
        <v>204</v>
      </c>
      <c r="B125" s="9">
        <v>42146</v>
      </c>
      <c r="C125" s="6">
        <v>54.35</v>
      </c>
      <c r="D125" s="10">
        <v>2.36</v>
      </c>
      <c r="E125" s="8" t="s">
        <v>17</v>
      </c>
      <c r="F125" s="8">
        <f>ROUNDUP(J124*0.003/(1*D125),-2)</f>
        <v>14900</v>
      </c>
      <c r="G125" s="8"/>
      <c r="H125" s="8">
        <f>ROUNDUP(F125*C125,0)</f>
        <v>809815</v>
      </c>
      <c r="I125" s="8">
        <f>H125</f>
        <v>809815</v>
      </c>
      <c r="J125" s="8"/>
      <c r="K125" s="8"/>
      <c r="L125" s="8"/>
      <c r="M125" s="25"/>
      <c r="N125" s="25">
        <v>1</v>
      </c>
    </row>
    <row r="126" spans="1:14" s="4" customFormat="1" ht="14.25">
      <c r="A126" s="8">
        <v>205</v>
      </c>
      <c r="B126" s="9">
        <v>42149</v>
      </c>
      <c r="C126" s="6">
        <v>59.79</v>
      </c>
      <c r="D126" s="10">
        <v>2.46</v>
      </c>
      <c r="E126" s="8" t="s">
        <v>17</v>
      </c>
      <c r="F126" s="8">
        <f>ROUNDUP(J124*0.003/(1*D126),-2)</f>
        <v>14300</v>
      </c>
      <c r="G126" s="8"/>
      <c r="H126" s="8">
        <f t="shared" ref="H126:H127" si="28">ROUNDUP(F126*C126,0)</f>
        <v>854997</v>
      </c>
      <c r="I126" s="8">
        <f>H126+I125</f>
        <v>1664812</v>
      </c>
      <c r="J126" s="8"/>
      <c r="K126" s="8"/>
      <c r="L126" s="8"/>
      <c r="M126" s="26"/>
      <c r="N126" s="26"/>
    </row>
    <row r="127" spans="1:14" s="4" customFormat="1" ht="14.25">
      <c r="A127" s="8">
        <v>206</v>
      </c>
      <c r="B127" s="9">
        <v>42150</v>
      </c>
      <c r="C127" s="6">
        <v>63.82</v>
      </c>
      <c r="D127" s="10">
        <v>2.57</v>
      </c>
      <c r="E127" s="8" t="s">
        <v>17</v>
      </c>
      <c r="F127" s="8">
        <f>ROUNDUP(J124*0.003/(1*D127),-2)</f>
        <v>13700</v>
      </c>
      <c r="G127" s="8"/>
      <c r="H127" s="8">
        <f t="shared" si="28"/>
        <v>874334</v>
      </c>
      <c r="I127" s="8">
        <f>H127+I126</f>
        <v>2539146</v>
      </c>
      <c r="J127" s="8"/>
      <c r="K127" s="8"/>
      <c r="L127" s="8"/>
      <c r="M127" s="26"/>
      <c r="N127" s="26"/>
    </row>
    <row r="128" spans="1:14" s="4" customFormat="1" ht="14.25">
      <c r="A128" s="8">
        <v>207</v>
      </c>
      <c r="B128" s="9">
        <v>42152</v>
      </c>
      <c r="C128" s="6">
        <v>57.01</v>
      </c>
      <c r="D128" s="10"/>
      <c r="E128" s="11" t="s">
        <v>18</v>
      </c>
      <c r="F128" s="8"/>
      <c r="G128" s="8">
        <f>SUM(F125:F127)</f>
        <v>42900</v>
      </c>
      <c r="H128" s="8">
        <f>ROUNDUP(G128*C128,0)</f>
        <v>2445729</v>
      </c>
      <c r="I128" s="8"/>
      <c r="J128" s="8">
        <f>J124+L128</f>
        <v>11611511</v>
      </c>
      <c r="K128" s="8"/>
      <c r="L128" s="8">
        <f>H128-I127</f>
        <v>-93417</v>
      </c>
      <c r="M128" s="27"/>
      <c r="N128" s="27"/>
    </row>
    <row r="129" spans="1:14" s="4" customFormat="1" ht="14.25">
      <c r="A129" s="8">
        <v>208</v>
      </c>
      <c r="B129" s="9">
        <v>42160</v>
      </c>
      <c r="C129" s="6">
        <v>32.799999999999997</v>
      </c>
      <c r="D129" s="10">
        <v>4.34</v>
      </c>
      <c r="E129" s="8" t="s">
        <v>17</v>
      </c>
      <c r="F129" s="8">
        <f>ROUNDUP(J128*0.003/(1*D129),-2)</f>
        <v>8100</v>
      </c>
      <c r="G129" s="8"/>
      <c r="H129" s="8">
        <f>ROUNDUP(F129*C129,0)</f>
        <v>265680</v>
      </c>
      <c r="I129" s="8">
        <f>H129</f>
        <v>265680</v>
      </c>
      <c r="J129" s="8"/>
      <c r="K129" s="8"/>
      <c r="L129" s="8"/>
      <c r="M129" s="8"/>
      <c r="N129" s="25">
        <v>1</v>
      </c>
    </row>
    <row r="130" spans="1:14" s="4" customFormat="1" ht="14.25">
      <c r="A130" s="8">
        <v>209</v>
      </c>
      <c r="B130" s="9">
        <v>42163</v>
      </c>
      <c r="C130" s="6">
        <v>31.73</v>
      </c>
      <c r="D130" s="10">
        <v>4.38</v>
      </c>
      <c r="E130" s="8" t="s">
        <v>17</v>
      </c>
      <c r="F130" s="8">
        <f>ROUNDUP(J128*0.003/(1*D130),-2)</f>
        <v>8000</v>
      </c>
      <c r="G130" s="8"/>
      <c r="H130" s="8">
        <f t="shared" ref="H130" si="29">ROUNDUP(F130*C130,0)</f>
        <v>253840</v>
      </c>
      <c r="I130" s="8">
        <f>H130+I129</f>
        <v>519520</v>
      </c>
      <c r="J130" s="8"/>
      <c r="K130" s="8"/>
      <c r="L130" s="8"/>
      <c r="M130" s="8"/>
      <c r="N130" s="26"/>
    </row>
    <row r="131" spans="1:14" s="4" customFormat="1" ht="14.25">
      <c r="A131" s="8">
        <v>210</v>
      </c>
      <c r="B131" s="9">
        <v>42173</v>
      </c>
      <c r="C131" s="6">
        <v>27.45</v>
      </c>
      <c r="D131" s="10"/>
      <c r="E131" s="11" t="s">
        <v>18</v>
      </c>
      <c r="F131" s="8"/>
      <c r="G131" s="8">
        <f>SUM(F129:F130)</f>
        <v>16100</v>
      </c>
      <c r="H131" s="8">
        <f>ROUNDUP(G131*C131,0)</f>
        <v>441945</v>
      </c>
      <c r="I131" s="8"/>
      <c r="J131" s="8">
        <f>J128+L131</f>
        <v>11533936</v>
      </c>
      <c r="K131" s="8"/>
      <c r="L131" s="8">
        <f>H131-I130</f>
        <v>-77575</v>
      </c>
      <c r="M131" s="8"/>
      <c r="N131" s="27"/>
    </row>
    <row r="132" spans="1:14" s="4" customFormat="1" ht="14.25">
      <c r="A132" s="8">
        <v>211</v>
      </c>
      <c r="B132" s="9">
        <v>42289</v>
      </c>
      <c r="C132" s="6">
        <v>19.850000000000001</v>
      </c>
      <c r="D132" s="10">
        <v>1.3</v>
      </c>
      <c r="E132" s="8" t="s">
        <v>17</v>
      </c>
      <c r="F132" s="8">
        <f>ROUNDUP(J131*0.003/(1*D132),-2)</f>
        <v>26700</v>
      </c>
      <c r="G132" s="8"/>
      <c r="H132" s="8">
        <f>ROUNDUP(F132*C132,0)</f>
        <v>529995</v>
      </c>
      <c r="I132" s="8">
        <f>H132</f>
        <v>529995</v>
      </c>
      <c r="J132" s="8"/>
      <c r="K132" s="8"/>
      <c r="L132" s="8"/>
      <c r="M132" s="14"/>
      <c r="N132" s="25">
        <v>1</v>
      </c>
    </row>
    <row r="133" spans="1:14" s="4" customFormat="1" ht="14.25">
      <c r="A133" s="8">
        <v>212</v>
      </c>
      <c r="B133" s="9">
        <v>42292</v>
      </c>
      <c r="C133" s="6">
        <v>19.899999999999999</v>
      </c>
      <c r="D133" s="10">
        <v>1.21</v>
      </c>
      <c r="E133" s="8" t="s">
        <v>17</v>
      </c>
      <c r="F133" s="8">
        <f>ROUNDUP(J131*0.003/(1*D133),-2)</f>
        <v>28600</v>
      </c>
      <c r="G133" s="8"/>
      <c r="H133" s="8">
        <f t="shared" ref="H133:H135" si="30">ROUNDUP(F133*C133,0)</f>
        <v>569140</v>
      </c>
      <c r="I133" s="8">
        <f>H133+I132</f>
        <v>1099135</v>
      </c>
      <c r="J133" s="8"/>
      <c r="K133" s="8"/>
      <c r="L133" s="8"/>
      <c r="M133" s="15"/>
      <c r="N133" s="26"/>
    </row>
    <row r="134" spans="1:14" s="4" customFormat="1" ht="14.25">
      <c r="A134" s="8">
        <v>213</v>
      </c>
      <c r="B134" s="9">
        <v>42293</v>
      </c>
      <c r="C134" s="6">
        <v>20.02</v>
      </c>
      <c r="D134" s="10">
        <v>1.1599999999999999</v>
      </c>
      <c r="E134" s="8" t="s">
        <v>17</v>
      </c>
      <c r="F134" s="8">
        <f>ROUNDUP(J131*0.003/(1*D134),-2)</f>
        <v>29900</v>
      </c>
      <c r="G134" s="8"/>
      <c r="H134" s="8">
        <f t="shared" si="30"/>
        <v>598598</v>
      </c>
      <c r="I134" s="8">
        <f>H134+I133</f>
        <v>1697733</v>
      </c>
      <c r="J134" s="8"/>
      <c r="K134" s="8"/>
      <c r="L134" s="8"/>
      <c r="M134" s="15"/>
      <c r="N134" s="26"/>
    </row>
    <row r="135" spans="1:14" s="4" customFormat="1" ht="14.25">
      <c r="A135" s="8">
        <v>214</v>
      </c>
      <c r="B135" s="9">
        <v>42304</v>
      </c>
      <c r="C135" s="6">
        <v>18.03</v>
      </c>
      <c r="D135" s="10">
        <v>1.02</v>
      </c>
      <c r="E135" s="8" t="s">
        <v>17</v>
      </c>
      <c r="F135" s="8">
        <f>F132*4-F132-F133-F134</f>
        <v>21600</v>
      </c>
      <c r="G135" s="8"/>
      <c r="H135" s="8">
        <f t="shared" si="30"/>
        <v>389448</v>
      </c>
      <c r="I135" s="8">
        <f>H135+I134</f>
        <v>2087181</v>
      </c>
      <c r="J135" s="8"/>
      <c r="K135" s="8"/>
      <c r="L135" s="8"/>
      <c r="M135" s="15"/>
      <c r="N135" s="26"/>
    </row>
    <row r="136" spans="1:14" s="4" customFormat="1" ht="14.25">
      <c r="A136" s="8">
        <v>215</v>
      </c>
      <c r="B136" s="9">
        <v>42313</v>
      </c>
      <c r="C136" s="6">
        <v>18.41</v>
      </c>
      <c r="D136" s="10">
        <v>0.87</v>
      </c>
      <c r="E136" s="8" t="s">
        <v>17</v>
      </c>
      <c r="F136" s="8">
        <v>0</v>
      </c>
      <c r="G136" s="8"/>
      <c r="H136" s="8"/>
      <c r="I136" s="8"/>
      <c r="J136" s="8"/>
      <c r="K136" s="8"/>
      <c r="L136" s="8"/>
      <c r="M136" s="15"/>
      <c r="N136" s="26"/>
    </row>
    <row r="137" spans="1:14" s="4" customFormat="1" ht="14.25">
      <c r="A137" s="8">
        <v>216</v>
      </c>
      <c r="B137" s="9">
        <v>42325</v>
      </c>
      <c r="C137" s="6">
        <v>18.649999999999999</v>
      </c>
      <c r="D137" s="10">
        <v>0.8</v>
      </c>
      <c r="E137" s="8" t="s">
        <v>17</v>
      </c>
      <c r="F137" s="8">
        <v>0</v>
      </c>
      <c r="G137" s="8"/>
      <c r="H137" s="8"/>
      <c r="I137" s="8"/>
      <c r="J137" s="8"/>
      <c r="K137" s="8"/>
      <c r="L137" s="8"/>
      <c r="M137" s="15"/>
      <c r="N137" s="26"/>
    </row>
    <row r="138" spans="1:14" s="4" customFormat="1" ht="14.25">
      <c r="A138" s="8">
        <v>217</v>
      </c>
      <c r="B138" s="9">
        <v>42335</v>
      </c>
      <c r="C138" s="6">
        <v>18.809999999999999</v>
      </c>
      <c r="D138" s="10"/>
      <c r="E138" s="11" t="s">
        <v>18</v>
      </c>
      <c r="F138" s="8"/>
      <c r="G138" s="8">
        <f>SUM(F132:F137)</f>
        <v>106800</v>
      </c>
      <c r="H138" s="8">
        <f>ROUNDUP(G138*C138,0)</f>
        <v>2008908</v>
      </c>
      <c r="I138" s="8"/>
      <c r="J138" s="8">
        <f>J131+L138</f>
        <v>11455663</v>
      </c>
      <c r="K138" s="8"/>
      <c r="L138" s="8">
        <f>H138-I135</f>
        <v>-78273</v>
      </c>
      <c r="M138" s="16"/>
      <c r="N138" s="27"/>
    </row>
    <row r="139" spans="1:14" s="4" customFormat="1" ht="14.25">
      <c r="A139" s="8">
        <v>218</v>
      </c>
      <c r="B139" s="9">
        <v>42447</v>
      </c>
      <c r="C139" s="6">
        <v>17</v>
      </c>
      <c r="D139" s="10">
        <v>0.89</v>
      </c>
      <c r="E139" s="8" t="s">
        <v>17</v>
      </c>
      <c r="F139" s="8">
        <f>ROUNDUP(J138*0.003/(1*D139),-2)</f>
        <v>38700</v>
      </c>
      <c r="G139" s="8"/>
      <c r="H139" s="8">
        <f>ROUNDUP(F139*C139,0)</f>
        <v>657900</v>
      </c>
      <c r="I139" s="8">
        <f>H139</f>
        <v>657900</v>
      </c>
      <c r="J139" s="8"/>
      <c r="K139" s="8"/>
      <c r="L139" s="8"/>
      <c r="M139" s="8"/>
      <c r="N139" s="25">
        <v>1</v>
      </c>
    </row>
    <row r="140" spans="1:14" s="4" customFormat="1" ht="14.25">
      <c r="A140" s="8">
        <v>219</v>
      </c>
      <c r="B140" s="9">
        <v>42450</v>
      </c>
      <c r="C140" s="6">
        <v>17.079999999999998</v>
      </c>
      <c r="D140" s="10">
        <v>0.91</v>
      </c>
      <c r="E140" s="8" t="s">
        <v>17</v>
      </c>
      <c r="F140" s="8">
        <f>ROUNDUP(J138*0.003/(1*D140),-2)</f>
        <v>37800</v>
      </c>
      <c r="G140" s="8"/>
      <c r="H140" s="8">
        <f t="shared" ref="H140:H142" si="31">ROUNDUP(F140*C140,0)</f>
        <v>645624</v>
      </c>
      <c r="I140" s="8">
        <f>H140+I139</f>
        <v>1303524</v>
      </c>
      <c r="J140" s="8"/>
      <c r="K140" s="8"/>
      <c r="L140" s="8"/>
      <c r="M140" s="8"/>
      <c r="N140" s="26"/>
    </row>
    <row r="141" spans="1:14" s="4" customFormat="1" ht="14.25">
      <c r="A141" s="8">
        <v>220</v>
      </c>
      <c r="B141" s="9">
        <v>42465</v>
      </c>
      <c r="C141" s="6">
        <v>18.05</v>
      </c>
      <c r="D141" s="10">
        <v>0.84</v>
      </c>
      <c r="E141" s="8" t="s">
        <v>17</v>
      </c>
      <c r="F141" s="8">
        <f>ROUNDUP(J138*0.003/(1*D141),-2)</f>
        <v>41000</v>
      </c>
      <c r="G141" s="8"/>
      <c r="H141" s="8">
        <f t="shared" si="31"/>
        <v>740050</v>
      </c>
      <c r="I141" s="8">
        <f>H141+I140</f>
        <v>2043574</v>
      </c>
      <c r="J141" s="8"/>
      <c r="K141" s="8"/>
      <c r="L141" s="8"/>
      <c r="M141" s="8"/>
      <c r="N141" s="26"/>
    </row>
    <row r="142" spans="1:14" s="4" customFormat="1" ht="14.25">
      <c r="A142" s="8">
        <v>221</v>
      </c>
      <c r="B142" s="9">
        <v>42474</v>
      </c>
      <c r="C142" s="6">
        <v>18.260000000000002</v>
      </c>
      <c r="D142" s="10">
        <v>0.67</v>
      </c>
      <c r="E142" s="8" t="s">
        <v>17</v>
      </c>
      <c r="F142" s="8">
        <f>F139*4-F139-F140-F141</f>
        <v>37300</v>
      </c>
      <c r="G142" s="8"/>
      <c r="H142" s="8">
        <f t="shared" si="31"/>
        <v>681098</v>
      </c>
      <c r="I142" s="8">
        <f>H142+I141</f>
        <v>2724672</v>
      </c>
      <c r="J142" s="8"/>
      <c r="K142" s="8"/>
      <c r="L142" s="8"/>
      <c r="M142" s="8"/>
      <c r="N142" s="26"/>
    </row>
    <row r="143" spans="1:14" s="4" customFormat="1" ht="14.25">
      <c r="A143" s="8">
        <v>222</v>
      </c>
      <c r="B143" s="9">
        <v>42480</v>
      </c>
      <c r="C143" s="6">
        <v>16.52</v>
      </c>
      <c r="D143" s="10"/>
      <c r="E143" s="11" t="s">
        <v>18</v>
      </c>
      <c r="F143" s="8"/>
      <c r="G143" s="8">
        <f>SUM(F139:F142)</f>
        <v>154800</v>
      </c>
      <c r="H143" s="8">
        <f>ROUNDUP(G143*C143,0)</f>
        <v>2557296</v>
      </c>
      <c r="I143" s="8"/>
      <c r="J143" s="8">
        <f>J138+L143</f>
        <v>11288287</v>
      </c>
      <c r="K143" s="8"/>
      <c r="L143" s="8">
        <f>H143-I142</f>
        <v>-167376</v>
      </c>
      <c r="M143" s="8"/>
      <c r="N143" s="27"/>
    </row>
    <row r="144" spans="1:14" s="4" customFormat="1" ht="14.25">
      <c r="A144" s="8">
        <v>223</v>
      </c>
      <c r="B144" s="9">
        <v>42555</v>
      </c>
      <c r="C144" s="6">
        <v>19.190000000000001</v>
      </c>
      <c r="D144" s="10">
        <v>0.56000000000000005</v>
      </c>
      <c r="E144" s="8" t="s">
        <v>17</v>
      </c>
      <c r="F144" s="8">
        <f>ROUNDUP(J143*0.003/(1*D144),-2)</f>
        <v>60500</v>
      </c>
      <c r="G144" s="8"/>
      <c r="H144" s="8">
        <f>ROUNDUP(F144*C144,0)</f>
        <v>1160995</v>
      </c>
      <c r="I144" s="8">
        <f>H144</f>
        <v>1160995</v>
      </c>
      <c r="J144" s="8"/>
      <c r="K144" s="8"/>
      <c r="L144" s="8"/>
      <c r="M144" s="25">
        <v>1</v>
      </c>
      <c r="N144" s="25"/>
    </row>
    <row r="145" spans="1:14" s="4" customFormat="1" ht="14.25">
      <c r="A145" s="8">
        <v>224</v>
      </c>
      <c r="B145" s="9">
        <v>42557</v>
      </c>
      <c r="C145" s="6">
        <v>19.350000000000001</v>
      </c>
      <c r="D145" s="10">
        <v>0.57999999999999996</v>
      </c>
      <c r="E145" s="8" t="s">
        <v>17</v>
      </c>
      <c r="F145" s="8">
        <f>ROUNDUP(J143*0.003/(1*D145),-2)</f>
        <v>58400</v>
      </c>
      <c r="G145" s="8"/>
      <c r="H145" s="8">
        <f t="shared" ref="H145:H146" si="32">ROUNDUP(F145*C145,0)</f>
        <v>1130040</v>
      </c>
      <c r="I145" s="8">
        <f>H145+I144</f>
        <v>2291035</v>
      </c>
      <c r="J145" s="8"/>
      <c r="K145" s="8"/>
      <c r="L145" s="8"/>
      <c r="M145" s="26"/>
      <c r="N145" s="26"/>
    </row>
    <row r="146" spans="1:14" s="4" customFormat="1" ht="14.25">
      <c r="A146" s="8">
        <v>225</v>
      </c>
      <c r="B146" s="9">
        <v>42563</v>
      </c>
      <c r="C146" s="6">
        <v>19.440000000000001</v>
      </c>
      <c r="D146" s="10">
        <v>0.6</v>
      </c>
      <c r="E146" s="8" t="s">
        <v>17</v>
      </c>
      <c r="F146" s="8">
        <f>ROUNDUP(J143*0.003/(1*D146),-2)</f>
        <v>56500</v>
      </c>
      <c r="G146" s="8"/>
      <c r="H146" s="8">
        <f t="shared" si="32"/>
        <v>1098360</v>
      </c>
      <c r="I146" s="8">
        <f>H146+I145</f>
        <v>3389395</v>
      </c>
      <c r="J146" s="8"/>
      <c r="K146" s="8"/>
      <c r="L146" s="8"/>
      <c r="M146" s="26"/>
      <c r="N146" s="26"/>
    </row>
    <row r="147" spans="1:14" s="4" customFormat="1" ht="14.25">
      <c r="A147" s="8">
        <v>226</v>
      </c>
      <c r="B147" s="9">
        <v>42578</v>
      </c>
      <c r="C147" s="6">
        <v>19.72</v>
      </c>
      <c r="D147" s="10"/>
      <c r="E147" s="11" t="s">
        <v>18</v>
      </c>
      <c r="F147" s="8"/>
      <c r="G147" s="8">
        <f>SUM(F144:F146)</f>
        <v>175400</v>
      </c>
      <c r="H147" s="8">
        <f>ROUNDUP(G147*C147,0)</f>
        <v>3458888</v>
      </c>
      <c r="I147" s="8"/>
      <c r="J147" s="8">
        <f>J143+K147</f>
        <v>11357780</v>
      </c>
      <c r="K147" s="8">
        <f>H147-I146</f>
        <v>69493</v>
      </c>
      <c r="L147" s="8"/>
      <c r="M147" s="27"/>
      <c r="N147" s="27"/>
    </row>
    <row r="148" spans="1:14" s="4" customFormat="1" ht="14.25">
      <c r="A148" s="8">
        <v>227</v>
      </c>
      <c r="B148" s="9">
        <v>42597</v>
      </c>
      <c r="C148" s="6">
        <v>21.46</v>
      </c>
      <c r="D148" s="10">
        <v>0.79</v>
      </c>
      <c r="E148" s="8" t="s">
        <v>17</v>
      </c>
      <c r="F148" s="8">
        <f>ROUNDUP(J147*0.003/(1*D148),-2)</f>
        <v>43200</v>
      </c>
      <c r="G148" s="8"/>
      <c r="H148" s="8">
        <f>ROUNDUP(F148*C148,0)</f>
        <v>927072</v>
      </c>
      <c r="I148" s="8">
        <f>H148</f>
        <v>927072</v>
      </c>
      <c r="J148" s="8"/>
      <c r="K148" s="8"/>
      <c r="L148" s="8"/>
      <c r="M148" s="25">
        <v>1</v>
      </c>
      <c r="N148" s="8"/>
    </row>
    <row r="149" spans="1:14" s="4" customFormat="1" ht="14.25">
      <c r="A149" s="8">
        <v>228</v>
      </c>
      <c r="B149" s="9">
        <v>42625</v>
      </c>
      <c r="C149" s="6">
        <v>24.32</v>
      </c>
      <c r="D149" s="10"/>
      <c r="E149" s="11" t="s">
        <v>18</v>
      </c>
      <c r="F149" s="8"/>
      <c r="G149" s="8">
        <f>F148</f>
        <v>43200</v>
      </c>
      <c r="H149" s="8">
        <f>ROUNDUP(G149*C149,0)</f>
        <v>1050624</v>
      </c>
      <c r="I149" s="8"/>
      <c r="J149" s="8">
        <f>J147+K149</f>
        <v>11481332</v>
      </c>
      <c r="K149" s="8">
        <f>H149-I148</f>
        <v>123552</v>
      </c>
      <c r="L149" s="8"/>
      <c r="M149" s="27"/>
      <c r="N149" s="8"/>
    </row>
    <row r="150" spans="1:14" s="4" customFormat="1" ht="14.25">
      <c r="A150" s="8">
        <v>229</v>
      </c>
      <c r="B150" s="9">
        <v>42662</v>
      </c>
      <c r="C150" s="6">
        <v>23.26</v>
      </c>
      <c r="D150" s="10">
        <v>0.9</v>
      </c>
      <c r="E150" s="8" t="s">
        <v>17</v>
      </c>
      <c r="F150" s="8">
        <f>ROUNDUP(J149*0.003/(1*D150),-2)</f>
        <v>38300</v>
      </c>
      <c r="G150" s="8"/>
      <c r="H150" s="8">
        <f>ROUNDUP(F150*C150,0)</f>
        <v>890858</v>
      </c>
      <c r="I150" s="8">
        <f>H150</f>
        <v>890858</v>
      </c>
      <c r="J150" s="8"/>
      <c r="K150" s="8"/>
      <c r="L150" s="8"/>
      <c r="M150" s="25">
        <v>1</v>
      </c>
      <c r="N150" s="8"/>
    </row>
    <row r="151" spans="1:14" s="4" customFormat="1" ht="14.25">
      <c r="A151" s="8">
        <v>230</v>
      </c>
      <c r="B151" s="9">
        <v>42667</v>
      </c>
      <c r="C151" s="6">
        <v>23.87</v>
      </c>
      <c r="D151" s="10">
        <v>0.85</v>
      </c>
      <c r="E151" s="8" t="s">
        <v>17</v>
      </c>
      <c r="F151" s="8">
        <f>ROUNDUP(J149*0.003/(1*D151),-2)</f>
        <v>40600</v>
      </c>
      <c r="G151" s="8"/>
      <c r="H151" s="8">
        <f t="shared" ref="H151:H152" si="33">ROUNDUP(F151*C151,0)</f>
        <v>969122</v>
      </c>
      <c r="I151" s="8">
        <f>H151+I150</f>
        <v>1859980</v>
      </c>
      <c r="J151" s="8"/>
      <c r="K151" s="8"/>
      <c r="L151" s="8"/>
      <c r="M151" s="26"/>
      <c r="N151" s="8"/>
    </row>
    <row r="152" spans="1:14" s="4" customFormat="1" ht="14.25">
      <c r="A152" s="8">
        <v>231</v>
      </c>
      <c r="B152" s="9">
        <v>42682</v>
      </c>
      <c r="C152" s="6">
        <v>22.47</v>
      </c>
      <c r="D152" s="10">
        <v>0.67</v>
      </c>
      <c r="E152" s="8" t="s">
        <v>17</v>
      </c>
      <c r="F152" s="8">
        <f>ROUNDUP(J149*0.003/(1*D152),-2)</f>
        <v>51500</v>
      </c>
      <c r="G152" s="8"/>
      <c r="H152" s="8">
        <f t="shared" si="33"/>
        <v>1157205</v>
      </c>
      <c r="I152" s="8">
        <f>H152+I151</f>
        <v>3017185</v>
      </c>
      <c r="J152" s="8"/>
      <c r="K152" s="8"/>
      <c r="L152" s="8"/>
      <c r="M152" s="26"/>
      <c r="N152" s="8"/>
    </row>
    <row r="153" spans="1:14" s="4" customFormat="1" ht="14.25">
      <c r="A153" s="8">
        <v>232</v>
      </c>
      <c r="B153" s="9">
        <v>42709</v>
      </c>
      <c r="C153" s="6">
        <v>23.2</v>
      </c>
      <c r="D153" s="10"/>
      <c r="E153" s="11" t="s">
        <v>18</v>
      </c>
      <c r="F153" s="8"/>
      <c r="G153" s="8">
        <f>SUM(F150:F152)</f>
        <v>130400</v>
      </c>
      <c r="H153" s="8">
        <f>ROUNDUP(G153*C153,0)</f>
        <v>3025280</v>
      </c>
      <c r="I153" s="8"/>
      <c r="J153" s="8">
        <f>J149+K153</f>
        <v>11489427</v>
      </c>
      <c r="K153" s="8">
        <f>H153-I152</f>
        <v>8095</v>
      </c>
      <c r="L153" s="8"/>
      <c r="M153" s="27"/>
      <c r="N153" s="8"/>
    </row>
    <row r="154" spans="1:14" s="4" customFormat="1" ht="14.25">
      <c r="A154" s="8">
        <v>233</v>
      </c>
      <c r="B154" s="9">
        <v>42775</v>
      </c>
      <c r="C154" s="6">
        <v>23.47</v>
      </c>
      <c r="D154" s="10">
        <v>0.55000000000000004</v>
      </c>
      <c r="E154" s="8" t="s">
        <v>17</v>
      </c>
      <c r="F154" s="8">
        <f>ROUNDUP(J153*0.003/(1*D154),-2)</f>
        <v>62700</v>
      </c>
      <c r="G154" s="8"/>
      <c r="H154" s="8">
        <f>ROUNDUP(F154*C154,0)</f>
        <v>1471569</v>
      </c>
      <c r="I154" s="8">
        <f>H154</f>
        <v>1471569</v>
      </c>
      <c r="J154" s="8"/>
      <c r="K154" s="8"/>
      <c r="L154" s="8"/>
      <c r="M154" s="25">
        <v>1</v>
      </c>
      <c r="N154" s="8"/>
    </row>
    <row r="155" spans="1:14" s="4" customFormat="1" ht="14.25">
      <c r="A155" s="8">
        <v>234</v>
      </c>
      <c r="B155" s="9">
        <v>42776</v>
      </c>
      <c r="C155" s="6">
        <v>23.87</v>
      </c>
      <c r="D155" s="10">
        <v>0.55000000000000004</v>
      </c>
      <c r="E155" s="8" t="s">
        <v>17</v>
      </c>
      <c r="F155" s="8">
        <f>ROUNDUP(J153*0.003/(1*D155),-2)</f>
        <v>62700</v>
      </c>
      <c r="G155" s="8"/>
      <c r="H155" s="8">
        <f t="shared" ref="H155:H156" si="34">ROUNDUP(F155*C155,0)</f>
        <v>1496649</v>
      </c>
      <c r="I155" s="8">
        <f>H155+I154</f>
        <v>2968218</v>
      </c>
      <c r="J155" s="8"/>
      <c r="K155" s="8"/>
      <c r="L155" s="8"/>
      <c r="M155" s="26"/>
      <c r="N155" s="8"/>
    </row>
    <row r="156" spans="1:14" s="4" customFormat="1" ht="14.25">
      <c r="A156" s="8">
        <v>235</v>
      </c>
      <c r="B156" s="9">
        <v>42779</v>
      </c>
      <c r="C156" s="6">
        <v>23.88</v>
      </c>
      <c r="D156" s="10">
        <v>0.56000000000000005</v>
      </c>
      <c r="E156" s="8" t="s">
        <v>17</v>
      </c>
      <c r="F156" s="8">
        <f>ROUNDUP(J153*0.003/(1*D156),-2)</f>
        <v>61600</v>
      </c>
      <c r="G156" s="8"/>
      <c r="H156" s="8">
        <f t="shared" si="34"/>
        <v>1471008</v>
      </c>
      <c r="I156" s="8">
        <f>H156+I155</f>
        <v>4439226</v>
      </c>
      <c r="J156" s="8"/>
      <c r="K156" s="8"/>
      <c r="L156" s="8"/>
      <c r="M156" s="26"/>
      <c r="N156" s="8"/>
    </row>
    <row r="157" spans="1:14" s="4" customFormat="1" ht="14.25">
      <c r="A157" s="8">
        <v>236</v>
      </c>
      <c r="B157" s="9">
        <v>42803</v>
      </c>
      <c r="C157" s="6">
        <v>25.43</v>
      </c>
      <c r="D157" s="10"/>
      <c r="E157" s="11" t="s">
        <v>18</v>
      </c>
      <c r="F157" s="8"/>
      <c r="G157" s="8">
        <f>SUM(F154:F156)</f>
        <v>187000</v>
      </c>
      <c r="H157" s="8">
        <f>ROUNDUP(G157*C157,0)</f>
        <v>4755410</v>
      </c>
      <c r="I157" s="8"/>
      <c r="J157" s="8">
        <f>J153+K157</f>
        <v>11805611</v>
      </c>
      <c r="K157" s="8">
        <f>H157-I156</f>
        <v>316184</v>
      </c>
      <c r="L157" s="8"/>
      <c r="M157" s="27"/>
      <c r="N157" s="8"/>
    </row>
    <row r="158" spans="1:14" s="4" customFormat="1" ht="14.25">
      <c r="A158" s="8">
        <v>237</v>
      </c>
      <c r="B158" s="9">
        <v>42810</v>
      </c>
      <c r="C158" s="6">
        <v>27.86</v>
      </c>
      <c r="D158" s="10">
        <v>0.79</v>
      </c>
      <c r="E158" s="8" t="s">
        <v>17</v>
      </c>
      <c r="F158" s="8">
        <f>ROUNDUP(J157*0.003/(1*D158),-2)</f>
        <v>44900</v>
      </c>
      <c r="G158" s="8"/>
      <c r="H158" s="8">
        <f>ROUNDUP(F158*C158,0)</f>
        <v>1250914</v>
      </c>
      <c r="I158" s="8">
        <f>H158</f>
        <v>1250914</v>
      </c>
      <c r="J158" s="8"/>
      <c r="K158" s="8"/>
      <c r="L158" s="8"/>
      <c r="M158" s="8"/>
      <c r="N158" s="25">
        <v>1</v>
      </c>
    </row>
    <row r="159" spans="1:14" s="4" customFormat="1" ht="14.25">
      <c r="A159" s="8">
        <v>238</v>
      </c>
      <c r="B159" s="9">
        <v>42824</v>
      </c>
      <c r="C159" s="6">
        <v>27.59</v>
      </c>
      <c r="D159" s="10"/>
      <c r="E159" s="11" t="s">
        <v>18</v>
      </c>
      <c r="F159" s="8"/>
      <c r="G159" s="8">
        <f>F158</f>
        <v>44900</v>
      </c>
      <c r="H159" s="8">
        <f>ROUNDUP(G159*C159,0)</f>
        <v>1238791</v>
      </c>
      <c r="I159" s="8"/>
      <c r="J159" s="8">
        <f>J157+L159</f>
        <v>11793488</v>
      </c>
      <c r="K159" s="8"/>
      <c r="L159" s="8">
        <f>H159-I158</f>
        <v>-12123</v>
      </c>
      <c r="M159" s="8"/>
      <c r="N159" s="27"/>
    </row>
    <row r="160" spans="1:14" s="4" customFormat="1" ht="14.25">
      <c r="A160" s="8">
        <v>239</v>
      </c>
      <c r="B160" s="9">
        <v>42894</v>
      </c>
      <c r="C160" s="6">
        <v>35.840000000000003</v>
      </c>
      <c r="D160" s="10">
        <v>1.23</v>
      </c>
      <c r="E160" s="8" t="s">
        <v>17</v>
      </c>
      <c r="F160" s="8">
        <f>ROUNDUP(J159*0.003/(1*D160),-2)</f>
        <v>28800</v>
      </c>
      <c r="G160" s="8"/>
      <c r="H160" s="8">
        <f>ROUNDUP(F160*C160,0)</f>
        <v>1032192</v>
      </c>
      <c r="I160" s="8">
        <f>H160</f>
        <v>1032192</v>
      </c>
      <c r="J160" s="8"/>
      <c r="K160" s="8"/>
      <c r="L160" s="8"/>
      <c r="M160" s="25">
        <v>1</v>
      </c>
      <c r="N160" s="8"/>
    </row>
    <row r="161" spans="1:14" s="4" customFormat="1" ht="14.25">
      <c r="A161" s="8">
        <v>240</v>
      </c>
      <c r="B161" s="9">
        <v>42912</v>
      </c>
      <c r="C161" s="6">
        <v>37.39</v>
      </c>
      <c r="D161" s="10">
        <v>1.23</v>
      </c>
      <c r="E161" s="8" t="s">
        <v>17</v>
      </c>
      <c r="F161" s="8">
        <f>ROUNDUP(J159*0.003/(1*D161),-2)</f>
        <v>28800</v>
      </c>
      <c r="G161" s="8"/>
      <c r="H161" s="8">
        <f t="shared" ref="H161:H162" si="35">ROUNDUP(F161*C161,0)</f>
        <v>1076832</v>
      </c>
      <c r="I161" s="8">
        <f>H161+I160</f>
        <v>2109024</v>
      </c>
      <c r="J161" s="8"/>
      <c r="K161" s="8"/>
      <c r="L161" s="8"/>
      <c r="M161" s="26"/>
      <c r="N161" s="8"/>
    </row>
    <row r="162" spans="1:14" s="4" customFormat="1" ht="14.25">
      <c r="A162" s="8">
        <v>241</v>
      </c>
      <c r="B162" s="9">
        <v>42921</v>
      </c>
      <c r="C162" s="6">
        <v>37.090000000000003</v>
      </c>
      <c r="D162" s="10">
        <v>1.17</v>
      </c>
      <c r="E162" s="8" t="s">
        <v>17</v>
      </c>
      <c r="F162" s="8">
        <f>ROUNDUP(J159*0.003/(1*D162),-2)</f>
        <v>30300</v>
      </c>
      <c r="G162" s="8"/>
      <c r="H162" s="8">
        <f t="shared" si="35"/>
        <v>1123827</v>
      </c>
      <c r="I162" s="8">
        <f>H162+I161</f>
        <v>3232851</v>
      </c>
      <c r="J162" s="8"/>
      <c r="K162" s="8"/>
      <c r="L162" s="8"/>
      <c r="M162" s="26"/>
      <c r="N162" s="8"/>
    </row>
    <row r="163" spans="1:14" s="4" customFormat="1" ht="14.25">
      <c r="A163" s="8">
        <v>242</v>
      </c>
      <c r="B163" s="9">
        <v>42933</v>
      </c>
      <c r="C163" s="6">
        <v>37.299999999999997</v>
      </c>
      <c r="D163" s="10"/>
      <c r="E163" s="11" t="s">
        <v>18</v>
      </c>
      <c r="F163" s="8"/>
      <c r="G163" s="8">
        <f>SUM(F160:F162)</f>
        <v>87900</v>
      </c>
      <c r="H163" s="8">
        <f>ROUNDUP(G163*C163,0)</f>
        <v>3278670</v>
      </c>
      <c r="I163" s="8"/>
      <c r="J163" s="8">
        <f>J159+K163</f>
        <v>11839307</v>
      </c>
      <c r="K163" s="8">
        <f>H163-I162</f>
        <v>45819</v>
      </c>
      <c r="L163" s="8"/>
      <c r="M163" s="27"/>
      <c r="N163" s="8"/>
    </row>
    <row r="164" spans="1:14" s="4" customFormat="1" ht="14.25">
      <c r="A164" s="8">
        <v>243</v>
      </c>
      <c r="B164" s="9">
        <v>42935</v>
      </c>
      <c r="C164" s="6">
        <v>36.78</v>
      </c>
      <c r="D164" s="10">
        <v>1.32</v>
      </c>
      <c r="E164" s="8" t="s">
        <v>17</v>
      </c>
      <c r="F164" s="8">
        <f>ROUNDUP(J163*0.003/(1*D164),-2)</f>
        <v>27000</v>
      </c>
      <c r="G164" s="8"/>
      <c r="H164" s="8">
        <f>ROUNDUP(F164*C164,0)</f>
        <v>993060</v>
      </c>
      <c r="I164" s="8">
        <f>H164</f>
        <v>993060</v>
      </c>
      <c r="J164" s="8"/>
      <c r="K164" s="8"/>
      <c r="L164" s="8"/>
      <c r="M164" s="8"/>
      <c r="N164" s="25">
        <v>1</v>
      </c>
    </row>
    <row r="165" spans="1:14" s="4" customFormat="1" ht="14.25">
      <c r="A165" s="8">
        <v>244</v>
      </c>
      <c r="B165" s="9">
        <v>42940</v>
      </c>
      <c r="C165" s="6">
        <v>38.19</v>
      </c>
      <c r="D165" s="10">
        <v>1.29</v>
      </c>
      <c r="E165" s="8" t="s">
        <v>17</v>
      </c>
      <c r="F165" s="8">
        <f>ROUNDUP(J163*0.003/(1*D165),-2)</f>
        <v>27600</v>
      </c>
      <c r="G165" s="8"/>
      <c r="H165" s="8">
        <f t="shared" ref="H165:H167" si="36">ROUNDUP(F165*C165,0)</f>
        <v>1054044</v>
      </c>
      <c r="I165" s="8">
        <f>H165+I164</f>
        <v>2047104</v>
      </c>
      <c r="J165" s="8"/>
      <c r="K165" s="8"/>
      <c r="L165" s="8"/>
      <c r="M165" s="8"/>
      <c r="N165" s="26"/>
    </row>
    <row r="166" spans="1:14" s="4" customFormat="1" ht="14.25">
      <c r="A166" s="8">
        <v>245</v>
      </c>
      <c r="B166" s="9">
        <v>42947</v>
      </c>
      <c r="C166" s="6">
        <v>36.61</v>
      </c>
      <c r="D166" s="10">
        <v>1.31</v>
      </c>
      <c r="E166" s="8" t="s">
        <v>17</v>
      </c>
      <c r="F166" s="8">
        <f>ROUNDUP(J163*0.003/(1*D166),-2)</f>
        <v>27200</v>
      </c>
      <c r="G166" s="8"/>
      <c r="H166" s="8">
        <f t="shared" si="36"/>
        <v>995792</v>
      </c>
      <c r="I166" s="8">
        <f>H166+I165</f>
        <v>3042896</v>
      </c>
      <c r="J166" s="8"/>
      <c r="K166" s="8"/>
      <c r="L166" s="8"/>
      <c r="M166" s="8"/>
      <c r="N166" s="26"/>
    </row>
    <row r="167" spans="1:14" s="4" customFormat="1" ht="14.25">
      <c r="A167" s="8">
        <v>246</v>
      </c>
      <c r="B167" s="9">
        <v>42948</v>
      </c>
      <c r="C167" s="6">
        <v>35.909999999999997</v>
      </c>
      <c r="D167" s="10">
        <v>1.26</v>
      </c>
      <c r="E167" s="8" t="s">
        <v>17</v>
      </c>
      <c r="F167" s="8">
        <f>ROUNDUP(J163*0.003/(1*D167),-2)</f>
        <v>28200</v>
      </c>
      <c r="G167" s="8"/>
      <c r="H167" s="8">
        <f t="shared" si="36"/>
        <v>1012662</v>
      </c>
      <c r="I167" s="8">
        <f>H167+I166</f>
        <v>4055558</v>
      </c>
      <c r="J167" s="8"/>
      <c r="K167" s="8"/>
      <c r="L167" s="8"/>
      <c r="M167" s="8"/>
      <c r="N167" s="26"/>
    </row>
    <row r="168" spans="1:14" s="4" customFormat="1" ht="14.25">
      <c r="A168" s="8">
        <v>247</v>
      </c>
      <c r="B168" s="9">
        <v>42958</v>
      </c>
      <c r="C168" s="6">
        <v>35.5</v>
      </c>
      <c r="D168" s="10"/>
      <c r="E168" s="11" t="s">
        <v>18</v>
      </c>
      <c r="F168" s="8"/>
      <c r="G168" s="8">
        <f>SUM(F164:F167)</f>
        <v>110000</v>
      </c>
      <c r="H168" s="8">
        <f>ROUNDUP(G168*C168,0)</f>
        <v>3905000</v>
      </c>
      <c r="I168" s="8"/>
      <c r="J168" s="8">
        <f>J163+L168</f>
        <v>11688749</v>
      </c>
      <c r="K168" s="8"/>
      <c r="L168" s="8">
        <f>H168-I167</f>
        <v>-150558</v>
      </c>
      <c r="M168" s="8"/>
      <c r="N168" s="27"/>
    </row>
    <row r="169" spans="1:14" s="4" customFormat="1" ht="14.25">
      <c r="A169" s="8">
        <v>248</v>
      </c>
      <c r="B169" s="9">
        <v>42972</v>
      </c>
      <c r="C169" s="6">
        <v>35.4</v>
      </c>
      <c r="D169" s="10">
        <v>1.1100000000000001</v>
      </c>
      <c r="E169" s="8" t="s">
        <v>17</v>
      </c>
      <c r="F169" s="8">
        <f>ROUNDUP(J168*0.003/(1*D169),-2)</f>
        <v>31600</v>
      </c>
      <c r="G169" s="8"/>
      <c r="H169" s="8">
        <f>ROUNDUP(F169*C169,0)</f>
        <v>1118640</v>
      </c>
      <c r="I169" s="8">
        <f>H169</f>
        <v>1118640</v>
      </c>
      <c r="J169" s="8"/>
      <c r="K169" s="8"/>
      <c r="L169" s="8"/>
      <c r="M169" s="25">
        <v>1</v>
      </c>
      <c r="N169" s="25"/>
    </row>
    <row r="170" spans="1:14" s="4" customFormat="1" ht="14.25">
      <c r="A170" s="8">
        <v>249</v>
      </c>
      <c r="B170" s="9">
        <v>42975</v>
      </c>
      <c r="C170" s="6">
        <v>35.19</v>
      </c>
      <c r="D170" s="10">
        <v>1.1299999999999999</v>
      </c>
      <c r="E170" s="8" t="s">
        <v>17</v>
      </c>
      <c r="F170" s="8">
        <f>ROUNDUP(J168*0.003/(1*D170),-2)</f>
        <v>31100</v>
      </c>
      <c r="G170" s="8"/>
      <c r="H170" s="8">
        <f t="shared" ref="H170:H171" si="37">ROUNDUP(F170*C170,0)</f>
        <v>1094409</v>
      </c>
      <c r="I170" s="8">
        <f>H170+I169</f>
        <v>2213049</v>
      </c>
      <c r="J170" s="8"/>
      <c r="K170" s="8"/>
      <c r="L170" s="8"/>
      <c r="M170" s="26"/>
      <c r="N170" s="26"/>
    </row>
    <row r="171" spans="1:14" s="4" customFormat="1" ht="14.25">
      <c r="A171" s="8">
        <v>250</v>
      </c>
      <c r="B171" s="9">
        <v>42982</v>
      </c>
      <c r="C171" s="6">
        <v>35.14</v>
      </c>
      <c r="D171" s="10">
        <v>1.1100000000000001</v>
      </c>
      <c r="E171" s="8" t="s">
        <v>17</v>
      </c>
      <c r="F171" s="8">
        <f>ROUNDUP(J168*0.003/(1*D171),-2)</f>
        <v>31600</v>
      </c>
      <c r="G171" s="8"/>
      <c r="H171" s="8">
        <f t="shared" si="37"/>
        <v>1110424</v>
      </c>
      <c r="I171" s="8">
        <f>H171+I170</f>
        <v>3323473</v>
      </c>
      <c r="J171" s="8"/>
      <c r="K171" s="8"/>
      <c r="L171" s="8"/>
      <c r="M171" s="26"/>
      <c r="N171" s="26"/>
    </row>
    <row r="172" spans="1:14" s="4" customFormat="1" ht="14.25">
      <c r="A172" s="8">
        <v>251</v>
      </c>
      <c r="B172" s="9">
        <v>42993</v>
      </c>
      <c r="C172" s="6">
        <v>36.29</v>
      </c>
      <c r="D172" s="10"/>
      <c r="E172" s="11" t="s">
        <v>18</v>
      </c>
      <c r="F172" s="8"/>
      <c r="G172" s="8">
        <f>SUM(F169:F171)</f>
        <v>94300</v>
      </c>
      <c r="H172" s="8">
        <f>ROUNDUP(G172*C172,0)</f>
        <v>3422147</v>
      </c>
      <c r="I172" s="8"/>
      <c r="J172" s="8">
        <f>J168+K172</f>
        <v>11787423</v>
      </c>
      <c r="K172" s="8">
        <f>H172-I171</f>
        <v>98674</v>
      </c>
      <c r="L172" s="8"/>
      <c r="M172" s="27"/>
      <c r="N172" s="27"/>
    </row>
    <row r="173" spans="1:14" s="4" customFormat="1" ht="14.25">
      <c r="A173" s="8">
        <v>252</v>
      </c>
      <c r="B173" s="9">
        <v>43035</v>
      </c>
      <c r="C173" s="6">
        <v>39.89</v>
      </c>
      <c r="D173" s="10">
        <v>1.43</v>
      </c>
      <c r="E173" s="8" t="s">
        <v>17</v>
      </c>
      <c r="F173" s="8">
        <f>ROUNDUP(J172*0.003/(1*D173),-2)</f>
        <v>24800</v>
      </c>
      <c r="G173" s="8"/>
      <c r="H173" s="8">
        <f>ROUNDUP(F173*C173,0)</f>
        <v>989272</v>
      </c>
      <c r="I173" s="8">
        <f>H173</f>
        <v>989272</v>
      </c>
      <c r="J173" s="8"/>
      <c r="K173" s="8"/>
      <c r="L173" s="8"/>
      <c r="M173" s="25"/>
      <c r="N173" s="25">
        <v>1</v>
      </c>
    </row>
    <row r="174" spans="1:14" s="4" customFormat="1" ht="14.25">
      <c r="A174" s="8">
        <v>253</v>
      </c>
      <c r="B174" s="9">
        <v>43038</v>
      </c>
      <c r="C174" s="6">
        <v>38.85</v>
      </c>
      <c r="D174" s="10"/>
      <c r="E174" s="11" t="s">
        <v>18</v>
      </c>
      <c r="F174" s="8"/>
      <c r="G174" s="8">
        <f>F173</f>
        <v>24800</v>
      </c>
      <c r="H174" s="8">
        <f>ROUNDUP(G174*C174,0)</f>
        <v>963480</v>
      </c>
      <c r="I174" s="8"/>
      <c r="J174" s="8">
        <f>J172+L174</f>
        <v>11761631</v>
      </c>
      <c r="K174" s="8"/>
      <c r="L174" s="8">
        <f>H174-I173</f>
        <v>-25792</v>
      </c>
      <c r="M174" s="26"/>
      <c r="N174" s="26"/>
    </row>
    <row r="175" spans="1:14" s="4" customFormat="1" ht="14.25">
      <c r="A175" s="8">
        <v>254</v>
      </c>
      <c r="B175" s="9">
        <v>43052</v>
      </c>
      <c r="C175" s="6">
        <v>39.119999999999997</v>
      </c>
      <c r="D175" s="10">
        <v>1.39</v>
      </c>
      <c r="E175" s="8" t="s">
        <v>17</v>
      </c>
      <c r="F175" s="8">
        <f>ROUNDUP(J174*0.003/(1*D175),-2)</f>
        <v>25400</v>
      </c>
      <c r="G175" s="8"/>
      <c r="H175" s="8">
        <f>ROUNDUP(F175*C175,0)</f>
        <v>993648</v>
      </c>
      <c r="I175" s="8">
        <f>H175</f>
        <v>993648</v>
      </c>
      <c r="J175" s="8"/>
      <c r="K175" s="8"/>
      <c r="L175" s="8"/>
      <c r="M175" s="8"/>
      <c r="N175" s="25">
        <v>1</v>
      </c>
    </row>
    <row r="176" spans="1:14" s="4" customFormat="1" ht="14.25">
      <c r="A176" s="8">
        <v>255</v>
      </c>
      <c r="B176" s="9">
        <v>43055</v>
      </c>
      <c r="C176" s="6">
        <v>38.18</v>
      </c>
      <c r="D176" s="10"/>
      <c r="E176" s="11" t="s">
        <v>18</v>
      </c>
      <c r="F176" s="8"/>
      <c r="G176" s="8">
        <f>F175</f>
        <v>25400</v>
      </c>
      <c r="H176" s="8">
        <f>ROUNDUP(G176*C176,0)</f>
        <v>969772</v>
      </c>
      <c r="I176" s="8"/>
      <c r="J176" s="8">
        <f>J174+L176</f>
        <v>11737755</v>
      </c>
      <c r="K176" s="8"/>
      <c r="L176" s="8">
        <f>H176-I175</f>
        <v>-23876</v>
      </c>
      <c r="M176" s="8"/>
      <c r="N176" s="27"/>
    </row>
    <row r="177" spans="1:14" s="4" customFormat="1" ht="14.25">
      <c r="A177" s="8">
        <v>256</v>
      </c>
      <c r="B177" s="9">
        <v>43102</v>
      </c>
      <c r="C177" s="6">
        <v>41.9</v>
      </c>
      <c r="D177" s="10">
        <v>1.26</v>
      </c>
      <c r="E177" s="8" t="s">
        <v>17</v>
      </c>
      <c r="F177" s="8">
        <f>ROUNDUP(J176*0.003/(1*D177),-2)</f>
        <v>28000</v>
      </c>
      <c r="G177" s="8"/>
      <c r="H177" s="8">
        <f>ROUNDUP(F177*C177,0)</f>
        <v>1173200</v>
      </c>
      <c r="I177" s="8">
        <f>H177</f>
        <v>1173200</v>
      </c>
      <c r="J177" s="8"/>
      <c r="K177" s="8"/>
      <c r="L177" s="8"/>
      <c r="M177" s="8"/>
      <c r="N177" s="25">
        <v>1</v>
      </c>
    </row>
    <row r="178" spans="1:14" s="4" customFormat="1" ht="14.25">
      <c r="A178" s="8">
        <v>257</v>
      </c>
      <c r="B178" s="9">
        <v>43103</v>
      </c>
      <c r="C178" s="6">
        <v>42.4</v>
      </c>
      <c r="D178" s="10">
        <v>1.32</v>
      </c>
      <c r="E178" s="8" t="s">
        <v>17</v>
      </c>
      <c r="F178" s="8">
        <f>ROUNDUP(J176*0.003/(1*D178),-2)</f>
        <v>26700</v>
      </c>
      <c r="G178" s="8"/>
      <c r="H178" s="8">
        <f t="shared" ref="H178:H180" si="38">ROUNDUP(F178*C178,0)</f>
        <v>1132080</v>
      </c>
      <c r="I178" s="8">
        <f>H178+I177</f>
        <v>2305280</v>
      </c>
      <c r="J178" s="8"/>
      <c r="K178" s="8"/>
      <c r="L178" s="8"/>
      <c r="M178" s="8"/>
      <c r="N178" s="26"/>
    </row>
    <row r="179" spans="1:14" s="4" customFormat="1" ht="14.25">
      <c r="A179" s="8">
        <v>258</v>
      </c>
      <c r="B179" s="9">
        <v>43104</v>
      </c>
      <c r="C179" s="6">
        <v>43.02</v>
      </c>
      <c r="D179" s="10">
        <v>1.33</v>
      </c>
      <c r="E179" s="8" t="s">
        <v>17</v>
      </c>
      <c r="F179" s="8">
        <f>ROUNDUP(J176*0.003/(1*D179),-2)</f>
        <v>26500</v>
      </c>
      <c r="G179" s="8"/>
      <c r="H179" s="8">
        <f t="shared" si="38"/>
        <v>1140030</v>
      </c>
      <c r="I179" s="8">
        <f>H179+I178</f>
        <v>3445310</v>
      </c>
      <c r="J179" s="8"/>
      <c r="K179" s="8"/>
      <c r="L179" s="8"/>
      <c r="M179" s="8"/>
      <c r="N179" s="26"/>
    </row>
    <row r="180" spans="1:14" s="4" customFormat="1" ht="14.25">
      <c r="A180" s="8">
        <v>259</v>
      </c>
      <c r="B180" s="9">
        <v>43108</v>
      </c>
      <c r="C180" s="6">
        <v>42.4</v>
      </c>
      <c r="D180" s="10">
        <v>1.37</v>
      </c>
      <c r="E180" s="8" t="s">
        <v>17</v>
      </c>
      <c r="F180" s="8">
        <f>ROUNDUP(J176*0.003/(1*D180),-2)</f>
        <v>25800</v>
      </c>
      <c r="G180" s="8"/>
      <c r="H180" s="8">
        <f t="shared" si="38"/>
        <v>1093920</v>
      </c>
      <c r="I180" s="8">
        <f>H180+I179</f>
        <v>4539230</v>
      </c>
      <c r="J180" s="8"/>
      <c r="K180" s="8"/>
      <c r="L180" s="8"/>
      <c r="M180" s="8"/>
      <c r="N180" s="26"/>
    </row>
    <row r="181" spans="1:14" s="4" customFormat="1" ht="14.25">
      <c r="A181" s="8">
        <v>260</v>
      </c>
      <c r="B181" s="9">
        <v>43132</v>
      </c>
      <c r="C181" s="6">
        <v>39.06</v>
      </c>
      <c r="D181" s="10"/>
      <c r="E181" s="11" t="s">
        <v>18</v>
      </c>
      <c r="F181" s="8"/>
      <c r="G181" s="8">
        <f>SUM(F177:F180)</f>
        <v>107000</v>
      </c>
      <c r="H181" s="8">
        <f>ROUNDUP(G181*C181,0)</f>
        <v>4179420</v>
      </c>
      <c r="I181" s="8"/>
      <c r="J181" s="8">
        <f>J176+L181</f>
        <v>11377945</v>
      </c>
      <c r="K181" s="8"/>
      <c r="L181" s="8">
        <f>H181-I180</f>
        <v>-359810</v>
      </c>
      <c r="M181" s="8"/>
      <c r="N181" s="27"/>
    </row>
    <row r="182" spans="1:14" s="4" customFormat="1" ht="14.25">
      <c r="A182" s="8">
        <v>261</v>
      </c>
      <c r="B182" s="9">
        <v>43238</v>
      </c>
      <c r="C182" s="6">
        <v>37.21</v>
      </c>
      <c r="D182" s="10">
        <v>1.31</v>
      </c>
      <c r="E182" s="8" t="s">
        <v>17</v>
      </c>
      <c r="F182" s="8">
        <f>ROUNDUP(J181*0.003/(1*D182),-2)</f>
        <v>26100</v>
      </c>
      <c r="G182" s="8"/>
      <c r="H182" s="8">
        <f>ROUNDUP(F182*C182,0)</f>
        <v>971181</v>
      </c>
      <c r="I182" s="8">
        <f>H182</f>
        <v>971181</v>
      </c>
      <c r="J182" s="8"/>
      <c r="K182" s="8"/>
      <c r="L182" s="8"/>
      <c r="M182" s="8"/>
      <c r="N182" s="25">
        <v>1</v>
      </c>
    </row>
    <row r="183" spans="1:14" s="4" customFormat="1" ht="14.25">
      <c r="A183" s="8">
        <v>262</v>
      </c>
      <c r="B183" s="9">
        <v>43241</v>
      </c>
      <c r="C183" s="6">
        <v>39.15</v>
      </c>
      <c r="D183" s="10">
        <v>1.33</v>
      </c>
      <c r="E183" s="8" t="s">
        <v>17</v>
      </c>
      <c r="F183" s="8">
        <f>ROUNDUP(J181*0.003/(1*D183),-2)</f>
        <v>25700</v>
      </c>
      <c r="G183" s="8"/>
      <c r="H183" s="8">
        <f t="shared" ref="H183" si="39">ROUNDUP(F183*C183,0)</f>
        <v>1006155</v>
      </c>
      <c r="I183" s="8">
        <f>H183+I182</f>
        <v>1977336</v>
      </c>
      <c r="J183" s="8"/>
      <c r="K183" s="8"/>
      <c r="L183" s="8"/>
      <c r="M183" s="8"/>
      <c r="N183" s="26"/>
    </row>
    <row r="184" spans="1:14" s="4" customFormat="1" ht="14.25">
      <c r="A184" s="8">
        <v>263</v>
      </c>
      <c r="B184" s="9">
        <v>43245</v>
      </c>
      <c r="C184" s="6">
        <v>35.869999999999997</v>
      </c>
      <c r="D184" s="10"/>
      <c r="E184" s="11" t="s">
        <v>18</v>
      </c>
      <c r="F184" s="8"/>
      <c r="G184" s="8">
        <f>SUM(F182:F183)</f>
        <v>51800</v>
      </c>
      <c r="H184" s="8">
        <f>ROUNDUP(G184*C184,0)</f>
        <v>1858066</v>
      </c>
      <c r="I184" s="8"/>
      <c r="J184" s="8">
        <f>J181+L184</f>
        <v>11258675</v>
      </c>
      <c r="K184" s="8"/>
      <c r="L184" s="8">
        <f>H184-I183</f>
        <v>-119270</v>
      </c>
      <c r="M184" s="8"/>
      <c r="N184" s="27"/>
    </row>
    <row r="185" spans="1:14" s="4" customFormat="1" ht="14.25">
      <c r="A185" s="8">
        <v>264</v>
      </c>
      <c r="B185" s="9">
        <v>43305</v>
      </c>
      <c r="C185" s="6">
        <v>18.600000000000001</v>
      </c>
      <c r="D185" s="10">
        <v>1.57</v>
      </c>
      <c r="E185" s="8" t="s">
        <v>17</v>
      </c>
      <c r="F185" s="8">
        <f>ROUNDUP(J184*0.003/(1*D185),-2)</f>
        <v>21600</v>
      </c>
      <c r="G185" s="8"/>
      <c r="H185" s="8">
        <f>ROUNDUP(F185*C185,0)</f>
        <v>401760</v>
      </c>
      <c r="I185" s="8">
        <f>H185</f>
        <v>401760</v>
      </c>
      <c r="J185" s="8"/>
      <c r="K185" s="8"/>
      <c r="L185" s="8"/>
      <c r="M185" s="25"/>
      <c r="N185" s="25">
        <v>1</v>
      </c>
    </row>
    <row r="186" spans="1:14" s="4" customFormat="1" ht="14.25">
      <c r="A186" s="8">
        <v>265</v>
      </c>
      <c r="B186" s="9">
        <v>43314</v>
      </c>
      <c r="C186" s="6">
        <v>16.02</v>
      </c>
      <c r="D186" s="10"/>
      <c r="E186" s="11" t="s">
        <v>18</v>
      </c>
      <c r="F186" s="8"/>
      <c r="G186" s="8">
        <f>F185</f>
        <v>21600</v>
      </c>
      <c r="H186" s="8">
        <f>ROUNDUP(G186*C186,0)</f>
        <v>346032</v>
      </c>
      <c r="I186" s="8"/>
      <c r="J186" s="8">
        <f>J184+L186</f>
        <v>11202947</v>
      </c>
      <c r="K186" s="8"/>
      <c r="L186" s="8">
        <f>H186-I185</f>
        <v>-55728</v>
      </c>
      <c r="M186" s="27"/>
      <c r="N186" s="27"/>
    </row>
    <row r="187" spans="1:14" s="4" customFormat="1" ht="14.25">
      <c r="A187" s="8">
        <v>266</v>
      </c>
      <c r="B187" s="9">
        <v>43364</v>
      </c>
      <c r="C187" s="6">
        <v>15</v>
      </c>
      <c r="D187" s="10">
        <v>0.55000000000000004</v>
      </c>
      <c r="E187" s="8" t="s">
        <v>17</v>
      </c>
      <c r="F187" s="8">
        <f>ROUNDUP(J186*0.003/(1*D187),-2)</f>
        <v>61200</v>
      </c>
      <c r="G187" s="8"/>
      <c r="H187" s="8">
        <f>ROUNDUP(F187*C187,0)</f>
        <v>918000</v>
      </c>
      <c r="I187" s="8">
        <f>H187</f>
        <v>918000</v>
      </c>
      <c r="J187" s="8"/>
      <c r="K187" s="8"/>
      <c r="L187" s="8"/>
      <c r="M187" s="8"/>
      <c r="N187" s="25">
        <v>1</v>
      </c>
    </row>
    <row r="188" spans="1:14" s="4" customFormat="1" ht="14.25">
      <c r="A188" s="8">
        <v>267</v>
      </c>
      <c r="B188" s="9">
        <v>43371</v>
      </c>
      <c r="C188" s="6">
        <v>14.53</v>
      </c>
      <c r="D188" s="10">
        <v>0.51</v>
      </c>
      <c r="E188" s="8" t="s">
        <v>17</v>
      </c>
      <c r="F188" s="8">
        <f>ROUNDUP(J186*0.003/(1*D188),-2)</f>
        <v>65900</v>
      </c>
      <c r="G188" s="8"/>
      <c r="H188" s="8">
        <f t="shared" ref="H188" si="40">ROUNDUP(F188*C188,0)</f>
        <v>957527</v>
      </c>
      <c r="I188" s="8">
        <f>H188+I187</f>
        <v>1875527</v>
      </c>
      <c r="J188" s="8"/>
      <c r="K188" s="8"/>
      <c r="L188" s="8"/>
      <c r="M188" s="8"/>
      <c r="N188" s="26"/>
    </row>
    <row r="189" spans="1:14" s="4" customFormat="1" ht="14.25">
      <c r="A189" s="8">
        <v>268</v>
      </c>
      <c r="B189" s="9">
        <v>43381</v>
      </c>
      <c r="C189" s="6">
        <v>13.6</v>
      </c>
      <c r="D189" s="10"/>
      <c r="E189" s="11" t="s">
        <v>18</v>
      </c>
      <c r="F189" s="8"/>
      <c r="G189" s="8">
        <f>SUM(F187:F188)</f>
        <v>127100</v>
      </c>
      <c r="H189" s="8">
        <f>ROUNDUP(G189*C189,0)</f>
        <v>1728560</v>
      </c>
      <c r="I189" s="8"/>
      <c r="J189" s="8">
        <f>J186+L189</f>
        <v>11055980</v>
      </c>
      <c r="K189" s="8"/>
      <c r="L189" s="8">
        <f>H189-I188</f>
        <v>-146967</v>
      </c>
      <c r="M189" s="8"/>
      <c r="N189" s="27"/>
    </row>
    <row r="190" spans="1:14" s="4" customFormat="1" ht="14.25">
      <c r="A190" s="8">
        <v>269</v>
      </c>
      <c r="B190" s="9">
        <v>43420</v>
      </c>
      <c r="C190" s="6">
        <v>14.58</v>
      </c>
      <c r="D190" s="10">
        <v>0.72</v>
      </c>
      <c r="E190" s="8" t="s">
        <v>17</v>
      </c>
      <c r="F190" s="8">
        <f>ROUNDUP(J189*0.003/(1*D190),-2)</f>
        <v>46100</v>
      </c>
      <c r="G190" s="8"/>
      <c r="H190" s="8">
        <f>ROUNDUP(F190*C190,0)</f>
        <v>672138</v>
      </c>
      <c r="I190" s="8">
        <f>H190</f>
        <v>672138</v>
      </c>
      <c r="J190" s="8"/>
      <c r="K190" s="8"/>
      <c r="L190" s="8"/>
      <c r="M190" s="8"/>
      <c r="N190" s="25">
        <v>1</v>
      </c>
    </row>
    <row r="191" spans="1:14" s="4" customFormat="1" ht="14.25">
      <c r="A191" s="8">
        <v>270</v>
      </c>
      <c r="B191" s="9">
        <v>43427</v>
      </c>
      <c r="C191" s="6">
        <v>13.69</v>
      </c>
      <c r="D191" s="10"/>
      <c r="E191" s="11" t="s">
        <v>18</v>
      </c>
      <c r="F191" s="8"/>
      <c r="G191" s="8">
        <f>F190</f>
        <v>46100</v>
      </c>
      <c r="H191" s="8">
        <f>ROUNDUP(G191*C191,0)</f>
        <v>631109</v>
      </c>
      <c r="I191" s="8"/>
      <c r="J191" s="8">
        <f>J189+L191</f>
        <v>11014951</v>
      </c>
      <c r="K191" s="8"/>
      <c r="L191" s="8">
        <f>H191-I190</f>
        <v>-41029</v>
      </c>
      <c r="M191" s="8"/>
      <c r="N191" s="27"/>
    </row>
    <row r="192" spans="1:14" s="4" customFormat="1" ht="14.25">
      <c r="A192" s="8">
        <v>271</v>
      </c>
      <c r="B192" s="9">
        <v>43483</v>
      </c>
      <c r="C192" s="6">
        <v>15.21</v>
      </c>
      <c r="D192" s="10">
        <v>0.59</v>
      </c>
      <c r="E192" s="8" t="s">
        <v>17</v>
      </c>
      <c r="F192" s="8">
        <f>ROUNDUP(J191*0.003/(1*D192),-2)</f>
        <v>56100</v>
      </c>
      <c r="G192" s="8"/>
      <c r="H192" s="8">
        <f>ROUNDUP(F192*C192,0)</f>
        <v>853281</v>
      </c>
      <c r="I192" s="8">
        <f>H192</f>
        <v>853281</v>
      </c>
      <c r="J192" s="8"/>
      <c r="K192" s="8"/>
      <c r="L192" s="8"/>
      <c r="M192" s="25">
        <v>1</v>
      </c>
      <c r="N192" s="8"/>
    </row>
    <row r="193" spans="1:14" s="4" customFormat="1" ht="14.25">
      <c r="A193" s="8">
        <v>272</v>
      </c>
      <c r="B193" s="9">
        <v>43497</v>
      </c>
      <c r="C193" s="6">
        <v>16.45</v>
      </c>
      <c r="D193" s="10">
        <v>0.59</v>
      </c>
      <c r="E193" s="8" t="s">
        <v>17</v>
      </c>
      <c r="F193" s="8">
        <f>ROUNDUP(J191*0.003/(1*D193),-2)</f>
        <v>56100</v>
      </c>
      <c r="G193" s="8"/>
      <c r="H193" s="8">
        <f t="shared" ref="H193:H196" si="41">ROUNDUP(F193*C193,0)</f>
        <v>922845</v>
      </c>
      <c r="I193" s="8">
        <f>H193+I192</f>
        <v>1776126</v>
      </c>
      <c r="J193" s="8"/>
      <c r="K193" s="8"/>
      <c r="L193" s="8"/>
      <c r="M193" s="26"/>
      <c r="N193" s="8"/>
    </row>
    <row r="194" spans="1:14" s="4" customFormat="1" ht="14.25">
      <c r="A194" s="8">
        <v>273</v>
      </c>
      <c r="B194" s="9">
        <v>43507</v>
      </c>
      <c r="C194" s="6">
        <v>16.52</v>
      </c>
      <c r="D194" s="10">
        <v>0.59</v>
      </c>
      <c r="E194" s="8" t="s">
        <v>17</v>
      </c>
      <c r="F194" s="8">
        <f>ROUNDUP(J191*0.003/(1*D194),-2)</f>
        <v>56100</v>
      </c>
      <c r="G194" s="8"/>
      <c r="H194" s="8">
        <f t="shared" si="41"/>
        <v>926772</v>
      </c>
      <c r="I194" s="8">
        <f>H194+I193</f>
        <v>2702898</v>
      </c>
      <c r="J194" s="8"/>
      <c r="K194" s="8"/>
      <c r="L194" s="8"/>
      <c r="M194" s="26"/>
      <c r="N194" s="8"/>
    </row>
    <row r="195" spans="1:14" s="4" customFormat="1" ht="14.25">
      <c r="A195" s="8">
        <v>274</v>
      </c>
      <c r="B195" s="9">
        <v>43508</v>
      </c>
      <c r="C195" s="6">
        <v>16.32</v>
      </c>
      <c r="D195" s="10">
        <v>0.56000000000000005</v>
      </c>
      <c r="E195" s="8" t="s">
        <v>17</v>
      </c>
      <c r="F195" s="8">
        <f>F192*4-F193-F194-F193</f>
        <v>56100</v>
      </c>
      <c r="G195" s="8"/>
      <c r="H195" s="8">
        <f t="shared" si="41"/>
        <v>915552</v>
      </c>
      <c r="I195" s="8">
        <f>H195+I194</f>
        <v>3618450</v>
      </c>
      <c r="J195" s="8"/>
      <c r="K195" s="8"/>
      <c r="L195" s="8"/>
      <c r="M195" s="26"/>
      <c r="N195" s="8"/>
    </row>
    <row r="196" spans="1:14" s="4" customFormat="1" ht="14.25">
      <c r="A196" s="8">
        <v>275</v>
      </c>
      <c r="B196" s="9">
        <v>43509</v>
      </c>
      <c r="C196" s="6">
        <v>16.48</v>
      </c>
      <c r="D196" s="10">
        <v>0.56999999999999995</v>
      </c>
      <c r="E196" s="8" t="s">
        <v>17</v>
      </c>
      <c r="F196" s="8">
        <v>0</v>
      </c>
      <c r="G196" s="8"/>
      <c r="H196" s="8">
        <f t="shared" si="41"/>
        <v>0</v>
      </c>
      <c r="I196" s="8">
        <f>H196+I195</f>
        <v>3618450</v>
      </c>
      <c r="J196" s="8"/>
      <c r="K196" s="8"/>
      <c r="L196" s="8"/>
      <c r="M196" s="26"/>
      <c r="N196" s="8"/>
    </row>
    <row r="197" spans="1:14" s="4" customFormat="1" ht="14.25">
      <c r="A197" s="8">
        <v>276</v>
      </c>
      <c r="B197" s="9">
        <v>43580</v>
      </c>
      <c r="C197" s="6">
        <v>18.68</v>
      </c>
      <c r="D197" s="10"/>
      <c r="E197" s="11" t="s">
        <v>18</v>
      </c>
      <c r="F197" s="8"/>
      <c r="G197" s="8">
        <f>SUM(F192:F196)</f>
        <v>224400</v>
      </c>
      <c r="H197" s="8">
        <f>ROUNDUP(G197*C197,0)</f>
        <v>4191792</v>
      </c>
      <c r="I197" s="8"/>
      <c r="J197" s="8">
        <f>J191+K197</f>
        <v>11588293</v>
      </c>
      <c r="K197" s="8">
        <f>H197-I196</f>
        <v>573342</v>
      </c>
      <c r="L197" s="8"/>
      <c r="M197" s="27"/>
      <c r="N197" s="8"/>
    </row>
    <row r="198" spans="1:14" s="4" customFormat="1" ht="14.25">
      <c r="A198" s="8">
        <v>277</v>
      </c>
      <c r="B198" s="9">
        <v>43636</v>
      </c>
      <c r="C198" s="6">
        <v>21.31</v>
      </c>
      <c r="D198" s="10">
        <v>0.66</v>
      </c>
      <c r="E198" s="8" t="s">
        <v>17</v>
      </c>
      <c r="F198" s="8">
        <f>ROUNDUP(J197*0.003/(1*D198),-2)</f>
        <v>52700</v>
      </c>
      <c r="G198" s="8"/>
      <c r="H198" s="8">
        <f>ROUNDUP(F198*C198,0)</f>
        <v>1123037</v>
      </c>
      <c r="I198" s="8">
        <f>H198</f>
        <v>1123037</v>
      </c>
      <c r="J198" s="8"/>
      <c r="K198" s="8"/>
      <c r="L198" s="8"/>
      <c r="M198" s="25">
        <v>1</v>
      </c>
      <c r="N198" s="25"/>
    </row>
    <row r="199" spans="1:14" s="4" customFormat="1" ht="14.25">
      <c r="A199" s="8">
        <v>278</v>
      </c>
      <c r="B199" s="9">
        <v>43647</v>
      </c>
      <c r="C199" s="6">
        <v>23.12</v>
      </c>
      <c r="D199" s="10">
        <v>0.71</v>
      </c>
      <c r="E199" s="8" t="s">
        <v>17</v>
      </c>
      <c r="F199" s="8">
        <f>ROUNDUP(J197*0.003/(1*D199),-2)</f>
        <v>49000</v>
      </c>
      <c r="G199" s="8"/>
      <c r="H199" s="8">
        <f t="shared" ref="H199" si="42">ROUNDUP(F199*C199,0)</f>
        <v>1132880</v>
      </c>
      <c r="I199" s="8">
        <f>H199+I198</f>
        <v>2255917</v>
      </c>
      <c r="J199" s="8"/>
      <c r="K199" s="8"/>
      <c r="L199" s="8"/>
      <c r="M199" s="26"/>
      <c r="N199" s="26"/>
    </row>
    <row r="200" spans="1:14" s="4" customFormat="1" ht="14.25">
      <c r="A200" s="8">
        <v>279</v>
      </c>
      <c r="B200" s="9">
        <v>43654</v>
      </c>
      <c r="C200" s="6">
        <v>22.6</v>
      </c>
      <c r="D200" s="10"/>
      <c r="E200" s="11" t="s">
        <v>18</v>
      </c>
      <c r="F200" s="8"/>
      <c r="G200" s="8">
        <f>SUM(F198:F199)</f>
        <v>101700</v>
      </c>
      <c r="H200" s="8">
        <f>ROUNDUP(G200*C200,0)</f>
        <v>2298420</v>
      </c>
      <c r="I200" s="8"/>
      <c r="J200" s="8">
        <f>J197+K200</f>
        <v>11630796</v>
      </c>
      <c r="K200" s="8">
        <f>H200-I199</f>
        <v>42503</v>
      </c>
      <c r="L200" s="8"/>
      <c r="M200" s="27"/>
      <c r="N200" s="27"/>
    </row>
    <row r="201" spans="1:14" s="4" customFormat="1" ht="14.25">
      <c r="A201" s="8">
        <v>280</v>
      </c>
      <c r="B201" s="9">
        <v>43710</v>
      </c>
      <c r="C201" s="6">
        <v>20.56</v>
      </c>
      <c r="D201" s="10">
        <v>0.85</v>
      </c>
      <c r="E201" s="8" t="s">
        <v>17</v>
      </c>
      <c r="F201" s="8">
        <f>ROUNDUP(J200*0.003/(1*D201),-2)</f>
        <v>41100</v>
      </c>
      <c r="G201" s="8"/>
      <c r="H201" s="8">
        <f>ROUNDUP(F201*C201,0)</f>
        <v>845016</v>
      </c>
      <c r="I201" s="8">
        <f>H201</f>
        <v>845016</v>
      </c>
      <c r="J201" s="8"/>
      <c r="K201" s="8"/>
      <c r="L201" s="8"/>
      <c r="M201" s="25"/>
      <c r="N201" s="25">
        <v>1</v>
      </c>
    </row>
    <row r="202" spans="1:14" s="4" customFormat="1" ht="14.25">
      <c r="A202" s="8">
        <v>281</v>
      </c>
      <c r="B202" s="9">
        <v>43712</v>
      </c>
      <c r="C202" s="6">
        <v>21.6</v>
      </c>
      <c r="D202" s="10">
        <v>0.86</v>
      </c>
      <c r="E202" s="8" t="s">
        <v>17</v>
      </c>
      <c r="F202" s="8">
        <f>ROUNDUP(J200*0.003/(1*D202),-2)</f>
        <v>40600</v>
      </c>
      <c r="G202" s="8"/>
      <c r="H202" s="8">
        <f t="shared" ref="H202:H204" si="43">ROUNDUP(F202*C202,0)</f>
        <v>876960</v>
      </c>
      <c r="I202" s="8">
        <f>H202+I201</f>
        <v>1721976</v>
      </c>
      <c r="J202" s="8"/>
      <c r="K202" s="8"/>
      <c r="L202" s="8"/>
      <c r="M202" s="26"/>
      <c r="N202" s="26"/>
    </row>
    <row r="203" spans="1:14" s="4" customFormat="1" ht="14.25">
      <c r="A203" s="8">
        <v>282</v>
      </c>
      <c r="B203" s="9">
        <v>43713</v>
      </c>
      <c r="C203" s="6">
        <v>21.66</v>
      </c>
      <c r="D203" s="10">
        <v>0.85</v>
      </c>
      <c r="E203" s="8" t="s">
        <v>17</v>
      </c>
      <c r="F203" s="8">
        <f>ROUNDUP(J200*0.003/(1*D203),-2)</f>
        <v>41100</v>
      </c>
      <c r="G203" s="8"/>
      <c r="H203" s="8">
        <f t="shared" si="43"/>
        <v>890226</v>
      </c>
      <c r="I203" s="8">
        <f>H203+I202</f>
        <v>2612202</v>
      </c>
      <c r="J203" s="8"/>
      <c r="K203" s="8"/>
      <c r="L203" s="8"/>
      <c r="M203" s="26"/>
      <c r="N203" s="26"/>
    </row>
    <row r="204" spans="1:14" s="4" customFormat="1" ht="14.25">
      <c r="A204" s="8">
        <v>283</v>
      </c>
      <c r="B204" s="9">
        <v>43717</v>
      </c>
      <c r="C204" s="6">
        <v>22.15</v>
      </c>
      <c r="D204" s="10">
        <v>0.84</v>
      </c>
      <c r="E204" s="8" t="s">
        <v>17</v>
      </c>
      <c r="F204" s="8">
        <f>ROUNDUP(J200*0.003/(1*D204),-2)</f>
        <v>41600</v>
      </c>
      <c r="G204" s="8"/>
      <c r="H204" s="8">
        <f t="shared" si="43"/>
        <v>921440</v>
      </c>
      <c r="I204" s="8">
        <f>H204+I203</f>
        <v>3533642</v>
      </c>
      <c r="J204" s="8"/>
      <c r="K204" s="8"/>
      <c r="L204" s="8"/>
      <c r="M204" s="26"/>
      <c r="N204" s="26"/>
    </row>
    <row r="205" spans="1:14" s="4" customFormat="1" ht="14.25">
      <c r="A205" s="8">
        <v>284</v>
      </c>
      <c r="B205" s="9">
        <v>43731</v>
      </c>
      <c r="C205" s="6">
        <v>21.15</v>
      </c>
      <c r="D205" s="10"/>
      <c r="E205" s="11" t="s">
        <v>18</v>
      </c>
      <c r="F205" s="8"/>
      <c r="G205" s="8">
        <f>SUM(F201:F204)</f>
        <v>164400</v>
      </c>
      <c r="H205" s="8">
        <f>ROUNDUP(G205*C205,0)</f>
        <v>3477060</v>
      </c>
      <c r="I205" s="8"/>
      <c r="J205" s="8">
        <f>J200+L205</f>
        <v>11574214</v>
      </c>
      <c r="K205" s="8"/>
      <c r="L205" s="8">
        <f>H205-I204</f>
        <v>-56582</v>
      </c>
      <c r="M205" s="27"/>
      <c r="N205" s="27"/>
    </row>
    <row r="206" spans="1:14" s="4" customFormat="1" ht="14.25">
      <c r="A206" s="8">
        <v>285</v>
      </c>
      <c r="B206" s="9">
        <v>43812</v>
      </c>
      <c r="C206" s="6">
        <v>23.91</v>
      </c>
      <c r="D206" s="10">
        <v>0.68</v>
      </c>
      <c r="E206" s="8" t="s">
        <v>17</v>
      </c>
      <c r="F206" s="8">
        <f>ROUNDUP(J205*0.003/(1*D206),-2)</f>
        <v>51100</v>
      </c>
      <c r="G206" s="8"/>
      <c r="H206" s="8">
        <f>ROUNDUP(F206*C206,0)</f>
        <v>1221801</v>
      </c>
      <c r="I206" s="8">
        <f>H206</f>
        <v>1221801</v>
      </c>
      <c r="J206" s="8"/>
      <c r="K206" s="8"/>
      <c r="L206" s="8"/>
      <c r="M206" s="25"/>
      <c r="N206" s="25">
        <v>1</v>
      </c>
    </row>
    <row r="207" spans="1:14" s="4" customFormat="1" ht="14.25">
      <c r="A207" s="8">
        <v>286</v>
      </c>
      <c r="B207" s="9">
        <v>43815</v>
      </c>
      <c r="C207" s="6">
        <v>24.44</v>
      </c>
      <c r="D207" s="10">
        <v>0.67</v>
      </c>
      <c r="E207" s="8" t="s">
        <v>17</v>
      </c>
      <c r="F207" s="8">
        <f>ROUNDUP(J205*0.003/(1*D207),-2)</f>
        <v>51900</v>
      </c>
      <c r="G207" s="8"/>
      <c r="H207" s="8">
        <f t="shared" ref="H207:H208" si="44">ROUNDUP(F207*C207,0)</f>
        <v>1268436</v>
      </c>
      <c r="I207" s="8">
        <f>H207+I206</f>
        <v>2490237</v>
      </c>
      <c r="J207" s="8"/>
      <c r="K207" s="8"/>
      <c r="L207" s="8"/>
      <c r="M207" s="26"/>
      <c r="N207" s="26"/>
    </row>
    <row r="208" spans="1:14" s="4" customFormat="1" ht="14.25">
      <c r="A208" s="8">
        <v>287</v>
      </c>
      <c r="B208" s="9">
        <v>43816</v>
      </c>
      <c r="C208" s="6">
        <v>25.09</v>
      </c>
      <c r="D208" s="10">
        <v>0.68</v>
      </c>
      <c r="E208" s="8" t="s">
        <v>17</v>
      </c>
      <c r="F208" s="8">
        <f>ROUNDUP(J205*0.003/(1*D208),-2)</f>
        <v>51100</v>
      </c>
      <c r="G208" s="8"/>
      <c r="H208" s="8">
        <f t="shared" si="44"/>
        <v>1282099</v>
      </c>
      <c r="I208" s="8">
        <f>H208+I207</f>
        <v>3772336</v>
      </c>
      <c r="J208" s="8"/>
      <c r="K208" s="8"/>
      <c r="L208" s="8"/>
      <c r="M208" s="26"/>
      <c r="N208" s="26"/>
    </row>
    <row r="209" spans="1:14" s="4" customFormat="1" ht="14.25">
      <c r="A209" s="8">
        <v>288</v>
      </c>
      <c r="B209" s="9">
        <v>43822</v>
      </c>
      <c r="C209" s="6">
        <v>23.9</v>
      </c>
      <c r="D209" s="10"/>
      <c r="E209" s="11" t="s">
        <v>18</v>
      </c>
      <c r="F209" s="8"/>
      <c r="G209" s="8">
        <f>SUM(F206:F208)</f>
        <v>154100</v>
      </c>
      <c r="H209" s="8">
        <f>ROUNDUP(G209*C209,0)</f>
        <v>3682990</v>
      </c>
      <c r="I209" s="8"/>
      <c r="J209" s="8">
        <f>J205+L209</f>
        <v>11484868</v>
      </c>
      <c r="K209" s="8"/>
      <c r="L209" s="8">
        <f>H209-I208</f>
        <v>-89346</v>
      </c>
      <c r="M209" s="27"/>
      <c r="N209" s="27"/>
    </row>
    <row r="210" spans="1:14" s="4" customFormat="1" ht="14.25">
      <c r="A210" s="8">
        <v>289</v>
      </c>
      <c r="B210" s="9">
        <v>43829</v>
      </c>
      <c r="C210" s="6">
        <v>25.92</v>
      </c>
      <c r="D210" s="10">
        <v>0.71</v>
      </c>
      <c r="E210" s="8" t="s">
        <v>17</v>
      </c>
      <c r="F210" s="8">
        <f>ROUNDUP(J209*0.003/(1*D210),-2)</f>
        <v>48600</v>
      </c>
      <c r="G210" s="8"/>
      <c r="H210" s="8">
        <f>ROUNDUP(F210*C210,0)</f>
        <v>1259712</v>
      </c>
      <c r="I210" s="8">
        <f>H210</f>
        <v>1259712</v>
      </c>
      <c r="J210" s="8"/>
      <c r="K210" s="8"/>
      <c r="L210" s="8"/>
      <c r="M210" s="25">
        <v>1</v>
      </c>
      <c r="N210" s="25"/>
    </row>
    <row r="211" spans="1:14" s="4" customFormat="1" ht="14.25">
      <c r="A211" s="8">
        <v>290</v>
      </c>
      <c r="B211" s="9">
        <v>43832</v>
      </c>
      <c r="C211" s="6">
        <v>26.58</v>
      </c>
      <c r="D211" s="10">
        <v>0.68</v>
      </c>
      <c r="E211" s="8" t="s">
        <v>17</v>
      </c>
      <c r="F211" s="8">
        <f>ROUNDUP(J209*0.003/(1*D211),-2)</f>
        <v>50700</v>
      </c>
      <c r="G211" s="8"/>
      <c r="H211" s="8">
        <f t="shared" ref="H211:H212" si="45">ROUNDUP(F211*C211,0)</f>
        <v>1347606</v>
      </c>
      <c r="I211" s="8">
        <f>H211+I210</f>
        <v>2607318</v>
      </c>
      <c r="J211" s="8"/>
      <c r="K211" s="8"/>
      <c r="L211" s="8"/>
      <c r="M211" s="26"/>
      <c r="N211" s="26"/>
    </row>
    <row r="212" spans="1:14" s="4" customFormat="1" ht="14.25">
      <c r="A212" s="8">
        <v>291</v>
      </c>
      <c r="B212" s="9">
        <v>43837</v>
      </c>
      <c r="C212" s="6">
        <v>26.75</v>
      </c>
      <c r="D212" s="10">
        <v>0.68</v>
      </c>
      <c r="E212" s="8" t="s">
        <v>17</v>
      </c>
      <c r="F212" s="8">
        <f>ROUNDUP(J209*0.003/(1*D212),-2)</f>
        <v>50700</v>
      </c>
      <c r="G212" s="8"/>
      <c r="H212" s="8">
        <f t="shared" si="45"/>
        <v>1356225</v>
      </c>
      <c r="I212" s="8">
        <f>H212+I211</f>
        <v>3963543</v>
      </c>
      <c r="J212" s="8"/>
      <c r="K212" s="8"/>
      <c r="L212" s="8"/>
      <c r="M212" s="26"/>
      <c r="N212" s="26"/>
    </row>
    <row r="213" spans="1:14" s="4" customFormat="1" ht="14.25">
      <c r="A213" s="8">
        <v>292</v>
      </c>
      <c r="B213" s="9">
        <v>43851</v>
      </c>
      <c r="C213" s="6">
        <v>28.17</v>
      </c>
      <c r="D213" s="10"/>
      <c r="E213" s="11" t="s">
        <v>18</v>
      </c>
      <c r="F213" s="8"/>
      <c r="G213" s="8">
        <f>SUM(F210:F212)</f>
        <v>150000</v>
      </c>
      <c r="H213" s="8">
        <f>ROUNDUP(G213*C213,0)</f>
        <v>4225500</v>
      </c>
      <c r="I213" s="8"/>
      <c r="J213" s="8">
        <f>J209+K213</f>
        <v>11746825</v>
      </c>
      <c r="K213" s="8">
        <f>H213-I212</f>
        <v>261957</v>
      </c>
      <c r="L213" s="8"/>
      <c r="M213" s="27"/>
      <c r="N213" s="27"/>
    </row>
    <row r="214" spans="1:14" s="4" customFormat="1" ht="14.25">
      <c r="A214" s="8">
        <v>293</v>
      </c>
      <c r="B214" s="9">
        <v>43895</v>
      </c>
      <c r="C214" s="6">
        <v>34.49</v>
      </c>
      <c r="D214" s="10">
        <v>1.5</v>
      </c>
      <c r="E214" s="8" t="s">
        <v>17</v>
      </c>
      <c r="F214" s="8">
        <f>ROUNDUP(J213*0.003/(1*D214),-2)</f>
        <v>23500</v>
      </c>
      <c r="G214" s="8"/>
      <c r="H214" s="8">
        <f>ROUNDUP(F214*C214,0)</f>
        <v>810515</v>
      </c>
      <c r="I214" s="8">
        <f>H214</f>
        <v>810515</v>
      </c>
      <c r="J214" s="8"/>
      <c r="K214" s="8"/>
      <c r="L214" s="8"/>
      <c r="M214" s="8"/>
      <c r="N214" s="25">
        <v>1</v>
      </c>
    </row>
    <row r="215" spans="1:14" s="4" customFormat="1" ht="14.25">
      <c r="A215" s="8">
        <v>294</v>
      </c>
      <c r="B215" s="9">
        <v>43899</v>
      </c>
      <c r="C215" s="6">
        <v>31.62</v>
      </c>
      <c r="D215" s="10"/>
      <c r="E215" s="11" t="s">
        <v>18</v>
      </c>
      <c r="F215" s="8"/>
      <c r="G215" s="8">
        <f>F214</f>
        <v>23500</v>
      </c>
      <c r="H215" s="8">
        <f>ROUNDUP(G215*C215,0)</f>
        <v>743070</v>
      </c>
      <c r="I215" s="8"/>
      <c r="J215" s="8">
        <f>J213+L215</f>
        <v>11679380</v>
      </c>
      <c r="K215" s="8"/>
      <c r="L215" s="8">
        <f>H215-I214</f>
        <v>-67445</v>
      </c>
      <c r="M215" s="8"/>
      <c r="N215" s="27"/>
    </row>
    <row r="216" spans="1:14" s="4" customFormat="1">
      <c r="A216" s="8" t="s">
        <v>26</v>
      </c>
      <c r="B216" s="8"/>
      <c r="C216" s="10"/>
      <c r="D216" s="10"/>
      <c r="E216" s="8"/>
      <c r="F216" s="8"/>
      <c r="G216" s="8"/>
      <c r="H216" s="8"/>
      <c r="I216" s="8"/>
      <c r="J216" s="8"/>
      <c r="K216" s="17">
        <f>SUM(K4:K215)</f>
        <v>4177258</v>
      </c>
      <c r="L216" s="17">
        <f>SUM(L4:L215)</f>
        <v>-2674885</v>
      </c>
      <c r="M216" s="12">
        <f>SUM(M4:M215)</f>
        <v>28</v>
      </c>
      <c r="N216" s="12">
        <f>SUM(N4:N215)</f>
        <v>29</v>
      </c>
    </row>
    <row r="217" spans="1:14" s="4" customForma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</row>
    <row r="218" spans="1:14" s="4" customFormat="1">
      <c r="A218" s="10"/>
      <c r="B218" s="10" t="s">
        <v>39</v>
      </c>
      <c r="C218" s="10"/>
      <c r="D218" s="10"/>
      <c r="E218" s="10"/>
      <c r="F218" s="19" t="s">
        <v>33</v>
      </c>
      <c r="G218" s="10">
        <f>ROUNDUP((M216)/(M216+N216),4)</f>
        <v>0.49130000000000001</v>
      </c>
      <c r="H218" s="10"/>
      <c r="I218" s="10"/>
      <c r="J218" s="10"/>
      <c r="K218" s="10"/>
      <c r="L218" s="10"/>
      <c r="M218" s="10"/>
      <c r="N218" s="10"/>
    </row>
    <row r="219" spans="1:14" s="4" customFormat="1">
      <c r="A219" s="10"/>
      <c r="B219" s="10"/>
      <c r="C219" s="10"/>
      <c r="D219" s="10"/>
      <c r="E219" s="10"/>
      <c r="F219" s="19" t="s">
        <v>34</v>
      </c>
      <c r="G219" s="10">
        <f>ROUNDUP((K216/M216)/(-L216/N216),2)</f>
        <v>1.62</v>
      </c>
      <c r="H219" s="10"/>
      <c r="I219" s="10"/>
      <c r="J219" s="10"/>
      <c r="K219" s="10"/>
      <c r="L219" s="10"/>
      <c r="M219" s="10"/>
      <c r="N219" s="10"/>
    </row>
    <row r="220" spans="1:14" s="4" customFormat="1">
      <c r="A220" s="10"/>
      <c r="B220" s="10"/>
      <c r="C220" s="10"/>
      <c r="D220" s="10"/>
      <c r="E220" s="10"/>
      <c r="F220" s="19" t="s">
        <v>35</v>
      </c>
      <c r="G220" s="21">
        <f>M216+N216</f>
        <v>57</v>
      </c>
      <c r="H220" s="10"/>
      <c r="I220" s="10"/>
      <c r="J220" s="10"/>
      <c r="K220" s="10"/>
      <c r="L220" s="10"/>
      <c r="M220" s="10"/>
      <c r="N220" s="10"/>
    </row>
    <row r="221" spans="1:14" s="4" customFormat="1">
      <c r="A221" s="10"/>
      <c r="B221" s="10"/>
      <c r="C221" s="10"/>
      <c r="D221" s="10"/>
      <c r="E221" s="10"/>
      <c r="F221" s="19" t="s">
        <v>36</v>
      </c>
      <c r="G221" s="10">
        <f>ROUNDUP((K216+L216)/J3,4)</f>
        <v>0.15029999999999999</v>
      </c>
      <c r="H221" s="10"/>
      <c r="I221" s="10"/>
      <c r="J221" s="10"/>
      <c r="K221" s="10"/>
      <c r="L221" s="10"/>
      <c r="M221" s="10"/>
      <c r="N221" s="10"/>
    </row>
    <row r="222" spans="1:14" s="4" customForma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</row>
    <row r="223" spans="1:14" s="4" customForma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</row>
    <row r="224" spans="1:14" s="4" customForma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</row>
    <row r="225" spans="1:14" s="4" customForma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</row>
    <row r="226" spans="1:14" s="4" customFormat="1">
      <c r="A226" s="10"/>
      <c r="B226" s="18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</row>
    <row r="227" spans="1:14" s="4" customForma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</row>
    <row r="228" spans="1:14" s="4" customForma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</row>
    <row r="229" spans="1:14" s="4" customForma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</row>
    <row r="230" spans="1:14" s="4" customForma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</row>
    <row r="231" spans="1:14" s="4" customForma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</row>
    <row r="232" spans="1:14" s="4" customForma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</row>
    <row r="233" spans="1:14" s="4" customForma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</row>
    <row r="234" spans="1:14" s="4" customForma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</row>
    <row r="235" spans="1:14" s="4" customForma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</row>
    <row r="236" spans="1:14" s="4" customForma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</row>
    <row r="237" spans="1:14" s="4" customForma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</row>
    <row r="238" spans="1:14" s="4" customForma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</row>
    <row r="239" spans="1:14" s="4" customForma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</row>
    <row r="240" spans="1:14" s="4" customForma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</row>
    <row r="241" spans="1:14" s="4" customForma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</row>
    <row r="242" spans="1:14" s="4" customForma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</row>
    <row r="243" spans="1:14" s="4" customForma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</row>
    <row r="244" spans="1:14" s="4" customForma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</row>
    <row r="245" spans="1:14" s="4" customForma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</row>
    <row r="246" spans="1:14" s="4" customForma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</row>
    <row r="247" spans="1:14" s="4" customForma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</row>
    <row r="248" spans="1:14" s="4" customForma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</row>
    <row r="249" spans="1:14" s="4" customForma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</row>
    <row r="250" spans="1:14" s="4" customForma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</row>
    <row r="251" spans="1:14" s="4" customForma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</row>
    <row r="252" spans="1:14" s="4" customForma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</row>
    <row r="253" spans="1:14" s="4" customForma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</row>
    <row r="254" spans="1:14" s="4" customForma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</row>
    <row r="255" spans="1:14" s="4" customForma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</row>
    <row r="256" spans="1:14" s="4" customForma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</row>
    <row r="257" spans="1:14" s="4" customForma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</row>
    <row r="258" spans="1:14" s="4" customForma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</row>
    <row r="259" spans="1:14" s="4" customForma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</row>
    <row r="260" spans="1:14" s="4" customForma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</row>
    <row r="261" spans="1:14" s="4" customForma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</row>
    <row r="262" spans="1:14" s="4" customForma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</row>
  </sheetData>
  <mergeCells count="89">
    <mergeCell ref="I1:I2"/>
    <mergeCell ref="J1:J2"/>
    <mergeCell ref="K1:L1"/>
    <mergeCell ref="M1:N1"/>
    <mergeCell ref="A1:A2"/>
    <mergeCell ref="B1:B2"/>
    <mergeCell ref="C1:C2"/>
    <mergeCell ref="D1:D2"/>
    <mergeCell ref="F1:G1"/>
    <mergeCell ref="H1:H2"/>
    <mergeCell ref="N4:N5"/>
    <mergeCell ref="N6:N7"/>
    <mergeCell ref="M8:M13"/>
    <mergeCell ref="N14:N19"/>
    <mergeCell ref="N20:N23"/>
    <mergeCell ref="M6:M7"/>
    <mergeCell ref="N8:N13"/>
    <mergeCell ref="M20:M23"/>
    <mergeCell ref="N62:N63"/>
    <mergeCell ref="M44:M47"/>
    <mergeCell ref="M50:M54"/>
    <mergeCell ref="M24:M29"/>
    <mergeCell ref="M30:M31"/>
    <mergeCell ref="M32:M33"/>
    <mergeCell ref="N34:N38"/>
    <mergeCell ref="N39:N40"/>
    <mergeCell ref="N41:N43"/>
    <mergeCell ref="N30:N31"/>
    <mergeCell ref="M34:M38"/>
    <mergeCell ref="M41:M43"/>
    <mergeCell ref="N24:N29"/>
    <mergeCell ref="N44:N47"/>
    <mergeCell ref="N48:N49"/>
    <mergeCell ref="N50:N54"/>
    <mergeCell ref="M55:M58"/>
    <mergeCell ref="N59:N61"/>
    <mergeCell ref="M105:M108"/>
    <mergeCell ref="N64:N67"/>
    <mergeCell ref="M68:M74"/>
    <mergeCell ref="N75:N76"/>
    <mergeCell ref="M77:M82"/>
    <mergeCell ref="N82:N85"/>
    <mergeCell ref="N86:N87"/>
    <mergeCell ref="M64:M67"/>
    <mergeCell ref="M75:M76"/>
    <mergeCell ref="M83:M85"/>
    <mergeCell ref="M86:M87"/>
    <mergeCell ref="N88:N91"/>
    <mergeCell ref="N92:N94"/>
    <mergeCell ref="N95:N98"/>
    <mergeCell ref="N99:N101"/>
    <mergeCell ref="N102:N104"/>
    <mergeCell ref="N158:N159"/>
    <mergeCell ref="M144:M147"/>
    <mergeCell ref="M109:M113"/>
    <mergeCell ref="M114:M118"/>
    <mergeCell ref="M119:M124"/>
    <mergeCell ref="M125:M128"/>
    <mergeCell ref="N129:N131"/>
    <mergeCell ref="N132:N138"/>
    <mergeCell ref="N125:N128"/>
    <mergeCell ref="N139:N143"/>
    <mergeCell ref="N144:N147"/>
    <mergeCell ref="M148:M149"/>
    <mergeCell ref="M150:M153"/>
    <mergeCell ref="M154:M157"/>
    <mergeCell ref="N210:N213"/>
    <mergeCell ref="N214:N215"/>
    <mergeCell ref="N201:N205"/>
    <mergeCell ref="N206:N209"/>
    <mergeCell ref="M210:M213"/>
    <mergeCell ref="M201:M205"/>
    <mergeCell ref="M206:M209"/>
    <mergeCell ref="N198:N200"/>
    <mergeCell ref="N185:N186"/>
    <mergeCell ref="M198:M200"/>
    <mergeCell ref="M160:M163"/>
    <mergeCell ref="N164:N168"/>
    <mergeCell ref="N169:N172"/>
    <mergeCell ref="N182:N184"/>
    <mergeCell ref="M185:M186"/>
    <mergeCell ref="N187:N189"/>
    <mergeCell ref="N190:N191"/>
    <mergeCell ref="M192:M197"/>
    <mergeCell ref="M173:M174"/>
    <mergeCell ref="N175:N176"/>
    <mergeCell ref="N177:N181"/>
    <mergeCell ref="N173:N174"/>
    <mergeCell ref="M169:M17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2"/>
  <sheetViews>
    <sheetView tabSelected="1" workbookViewId="0">
      <selection activeCell="P1" sqref="P1:R1048576"/>
    </sheetView>
  </sheetViews>
  <sheetFormatPr defaultRowHeight="13.5"/>
  <cols>
    <col min="1" max="1" width="5.625" style="10" customWidth="1"/>
    <col min="2" max="2" width="10.625" style="10" customWidth="1"/>
    <col min="3" max="4" width="6.625" style="10" customWidth="1"/>
    <col min="5" max="5" width="5.625" style="10" customWidth="1"/>
    <col min="6" max="7" width="7.625" style="10" customWidth="1"/>
    <col min="8" max="10" width="10.625" style="10" customWidth="1"/>
    <col min="11" max="12" width="8.625" style="10" customWidth="1"/>
    <col min="13" max="14" width="5.625" style="10" customWidth="1"/>
  </cols>
  <sheetData>
    <row r="1" spans="1:14" ht="18" customHeight="1">
      <c r="A1" s="28" t="s">
        <v>27</v>
      </c>
      <c r="B1" s="28" t="s">
        <v>14</v>
      </c>
      <c r="C1" s="28" t="s">
        <v>15</v>
      </c>
      <c r="D1" s="28" t="s">
        <v>25</v>
      </c>
      <c r="F1" s="28" t="s">
        <v>16</v>
      </c>
      <c r="G1" s="28"/>
      <c r="H1" s="28" t="s">
        <v>19</v>
      </c>
      <c r="I1" s="28" t="s">
        <v>20</v>
      </c>
      <c r="J1" s="23" t="s">
        <v>32</v>
      </c>
      <c r="K1" s="28" t="s">
        <v>28</v>
      </c>
      <c r="L1" s="28"/>
      <c r="M1" s="28" t="s">
        <v>29</v>
      </c>
      <c r="N1" s="28"/>
    </row>
    <row r="2" spans="1:14" ht="18" customHeight="1">
      <c r="A2" s="28"/>
      <c r="B2" s="28"/>
      <c r="C2" s="28"/>
      <c r="D2" s="28"/>
      <c r="F2" s="10" t="s">
        <v>30</v>
      </c>
      <c r="G2" s="10" t="s">
        <v>31</v>
      </c>
      <c r="H2" s="28"/>
      <c r="I2" s="28"/>
      <c r="J2" s="28"/>
      <c r="K2" s="10" t="s">
        <v>21</v>
      </c>
      <c r="L2" s="10" t="s">
        <v>22</v>
      </c>
      <c r="M2" s="10" t="s">
        <v>21</v>
      </c>
      <c r="N2" s="10" t="s">
        <v>22</v>
      </c>
    </row>
    <row r="3" spans="1:14" ht="18" customHeight="1">
      <c r="A3" s="13">
        <v>0</v>
      </c>
      <c r="B3" s="13"/>
      <c r="C3" s="13"/>
      <c r="D3" s="13"/>
      <c r="H3" s="13"/>
      <c r="I3" s="13"/>
      <c r="J3" s="13">
        <v>1000000</v>
      </c>
    </row>
    <row r="4" spans="1:14" s="5" customFormat="1" ht="18" customHeight="1">
      <c r="A4" s="8">
        <v>83</v>
      </c>
      <c r="B4" s="9">
        <v>39769</v>
      </c>
      <c r="C4" s="6">
        <v>20.260000000000002</v>
      </c>
      <c r="D4" s="10">
        <v>0.88</v>
      </c>
      <c r="E4" s="8" t="s">
        <v>17</v>
      </c>
      <c r="F4" s="8">
        <f>ROUNDUP(J3*0.003/(1*D4),-2)</f>
        <v>3500</v>
      </c>
      <c r="G4" s="8"/>
      <c r="H4" s="8">
        <f>ROUNDUP(F4*C4,0)</f>
        <v>70910</v>
      </c>
      <c r="I4" s="8">
        <f>H4</f>
        <v>70910</v>
      </c>
      <c r="J4" s="8"/>
      <c r="K4" s="8"/>
      <c r="L4" s="8"/>
      <c r="M4" s="8"/>
      <c r="N4" s="25">
        <v>1</v>
      </c>
    </row>
    <row r="5" spans="1:14" s="5" customFormat="1" ht="18" customHeight="1">
      <c r="A5" s="8">
        <v>84</v>
      </c>
      <c r="B5" s="9">
        <v>39780</v>
      </c>
      <c r="C5" s="6">
        <v>18</v>
      </c>
      <c r="D5" s="10"/>
      <c r="E5" s="11" t="s">
        <v>18</v>
      </c>
      <c r="F5" s="8"/>
      <c r="G5" s="8">
        <f>F4</f>
        <v>3500</v>
      </c>
      <c r="H5" s="8">
        <f>ROUNDUP(G5*C5,0)</f>
        <v>63000</v>
      </c>
      <c r="I5" s="8"/>
      <c r="J5" s="8">
        <f>J3+L5</f>
        <v>992090</v>
      </c>
      <c r="K5" s="8"/>
      <c r="L5" s="8">
        <f>H5-I4</f>
        <v>-7910</v>
      </c>
      <c r="M5" s="8"/>
      <c r="N5" s="27"/>
    </row>
    <row r="6" spans="1:14" s="5" customFormat="1" ht="18" customHeight="1">
      <c r="A6" s="8">
        <v>85</v>
      </c>
      <c r="B6" s="9">
        <v>39790</v>
      </c>
      <c r="C6" s="6">
        <v>26.01</v>
      </c>
      <c r="D6" s="10">
        <v>1.54</v>
      </c>
      <c r="E6" s="8" t="s">
        <v>17</v>
      </c>
      <c r="F6" s="8">
        <f>ROUNDUP(J5*0.003/(1*D6),-2)</f>
        <v>2000</v>
      </c>
      <c r="G6" s="8"/>
      <c r="H6" s="8">
        <f>ROUNDUP(F6*C6,0)</f>
        <v>52020</v>
      </c>
      <c r="I6" s="8">
        <f>H6</f>
        <v>52020</v>
      </c>
      <c r="J6" s="8"/>
      <c r="K6" s="8"/>
      <c r="L6" s="8"/>
      <c r="M6" s="25">
        <v>1</v>
      </c>
      <c r="N6" s="25"/>
    </row>
    <row r="7" spans="1:14" s="5" customFormat="1" ht="14.25">
      <c r="A7" s="8">
        <v>86</v>
      </c>
      <c r="B7" s="9">
        <v>39805</v>
      </c>
      <c r="C7" s="6">
        <v>26.09</v>
      </c>
      <c r="D7" s="10"/>
      <c r="E7" s="11" t="s">
        <v>18</v>
      </c>
      <c r="F7" s="8"/>
      <c r="G7" s="8">
        <f>F6</f>
        <v>2000</v>
      </c>
      <c r="H7" s="8">
        <f>ROUNDUP(G7*C7,0)</f>
        <v>52180</v>
      </c>
      <c r="I7" s="8"/>
      <c r="J7" s="8">
        <f>J5+L7</f>
        <v>992090</v>
      </c>
      <c r="K7" s="8">
        <f>H7-I6</f>
        <v>160</v>
      </c>
      <c r="L7" s="8"/>
      <c r="M7" s="27"/>
      <c r="N7" s="27"/>
    </row>
    <row r="8" spans="1:14" s="5" customFormat="1" ht="14.25">
      <c r="A8" s="8">
        <v>87</v>
      </c>
      <c r="B8" s="9">
        <v>39847</v>
      </c>
      <c r="C8" s="6">
        <v>36.32</v>
      </c>
      <c r="D8" s="10">
        <v>2.5499999999999998</v>
      </c>
      <c r="E8" s="8" t="s">
        <v>17</v>
      </c>
      <c r="F8" s="8">
        <f>ROUNDUP(J7*0.003/(1*D8),-2)</f>
        <v>1200</v>
      </c>
      <c r="G8" s="8"/>
      <c r="H8" s="8">
        <f>ROUNDUP(F8*C8,0)</f>
        <v>43584</v>
      </c>
      <c r="I8" s="8">
        <f>H8</f>
        <v>43584</v>
      </c>
      <c r="J8" s="8"/>
      <c r="K8" s="8"/>
      <c r="L8" s="8"/>
      <c r="M8" s="25"/>
      <c r="N8" s="25">
        <v>1</v>
      </c>
    </row>
    <row r="9" spans="1:14" s="5" customFormat="1" ht="14.25">
      <c r="A9" s="8">
        <v>88</v>
      </c>
      <c r="B9" s="9">
        <v>39848</v>
      </c>
      <c r="C9" s="6">
        <v>36.56</v>
      </c>
      <c r="D9" s="10">
        <v>2.56</v>
      </c>
      <c r="E9" s="8" t="s">
        <v>17</v>
      </c>
      <c r="F9" s="8">
        <f>ROUNDUP(J7*0.003/(1*D9),-2)</f>
        <v>1200</v>
      </c>
      <c r="G9" s="8"/>
      <c r="H9" s="8">
        <f t="shared" ref="H9:H12" si="0">ROUNDUP(F9*C9,0)</f>
        <v>43872</v>
      </c>
      <c r="I9" s="8">
        <f>H9+I8</f>
        <v>87456</v>
      </c>
      <c r="J9" s="8"/>
      <c r="K9" s="8"/>
      <c r="L9" s="8"/>
      <c r="M9" s="26"/>
      <c r="N9" s="26"/>
    </row>
    <row r="10" spans="1:14" s="5" customFormat="1" ht="14.25">
      <c r="A10" s="8">
        <v>89</v>
      </c>
      <c r="B10" s="9">
        <v>39850</v>
      </c>
      <c r="C10" s="6">
        <v>37.57</v>
      </c>
      <c r="D10" s="10">
        <v>2.48</v>
      </c>
      <c r="E10" s="8" t="s">
        <v>17</v>
      </c>
      <c r="F10" s="8">
        <f>ROUNDUP(J7*0.003/(1*D10),-2)</f>
        <v>1300</v>
      </c>
      <c r="G10" s="8"/>
      <c r="H10" s="8">
        <f t="shared" si="0"/>
        <v>48841</v>
      </c>
      <c r="I10" s="8">
        <f t="shared" ref="I10:I12" si="1">H10+I9</f>
        <v>136297</v>
      </c>
      <c r="J10" s="8"/>
      <c r="K10" s="8"/>
      <c r="L10" s="8"/>
      <c r="M10" s="26"/>
      <c r="N10" s="26"/>
    </row>
    <row r="11" spans="1:14" s="5" customFormat="1" ht="14.25">
      <c r="A11" s="8">
        <v>90</v>
      </c>
      <c r="B11" s="9">
        <v>39853</v>
      </c>
      <c r="C11" s="6">
        <v>37.82</v>
      </c>
      <c r="D11" s="10">
        <v>2.44</v>
      </c>
      <c r="E11" s="8" t="s">
        <v>17</v>
      </c>
      <c r="F11" s="8">
        <f>F8*4-F8-F9-F10</f>
        <v>1100</v>
      </c>
      <c r="G11" s="8"/>
      <c r="H11" s="8">
        <f t="shared" si="0"/>
        <v>41602</v>
      </c>
      <c r="I11" s="8">
        <f t="shared" si="1"/>
        <v>177899</v>
      </c>
      <c r="J11" s="8"/>
      <c r="K11" s="8"/>
      <c r="L11" s="8"/>
      <c r="M11" s="26"/>
      <c r="N11" s="26"/>
    </row>
    <row r="12" spans="1:14" s="5" customFormat="1" ht="14.25">
      <c r="A12" s="8">
        <v>91</v>
      </c>
      <c r="B12" s="9">
        <v>39854</v>
      </c>
      <c r="C12" s="6">
        <v>38.03</v>
      </c>
      <c r="D12" s="10">
        <v>2.39</v>
      </c>
      <c r="E12" s="8" t="s">
        <v>17</v>
      </c>
      <c r="F12" s="8">
        <v>0</v>
      </c>
      <c r="G12" s="8"/>
      <c r="H12" s="8">
        <f t="shared" si="0"/>
        <v>0</v>
      </c>
      <c r="I12" s="8">
        <f t="shared" si="1"/>
        <v>177899</v>
      </c>
      <c r="J12" s="8"/>
      <c r="K12" s="8"/>
      <c r="L12" s="8"/>
      <c r="M12" s="26"/>
      <c r="N12" s="26"/>
    </row>
    <row r="13" spans="1:14" s="5" customFormat="1" ht="14.25">
      <c r="A13" s="8">
        <v>92</v>
      </c>
      <c r="B13" s="9">
        <v>39869</v>
      </c>
      <c r="C13" s="6">
        <v>33.25</v>
      </c>
      <c r="D13" s="10"/>
      <c r="E13" s="11" t="s">
        <v>18</v>
      </c>
      <c r="F13" s="8"/>
      <c r="G13" s="8">
        <f>SUM(F8:F12)</f>
        <v>4800</v>
      </c>
      <c r="H13" s="8">
        <f>ROUNDUP(G13*C13,0)</f>
        <v>159600</v>
      </c>
      <c r="I13" s="8"/>
      <c r="J13" s="8">
        <f>J7+K13</f>
        <v>992090</v>
      </c>
      <c r="K13" s="8"/>
      <c r="L13" s="8">
        <f>H13-I12</f>
        <v>-18299</v>
      </c>
      <c r="M13" s="27"/>
      <c r="N13" s="27"/>
    </row>
    <row r="14" spans="1:14" s="5" customFormat="1" ht="14.25">
      <c r="A14" s="8">
        <v>93</v>
      </c>
      <c r="B14" s="9">
        <v>39895</v>
      </c>
      <c r="C14" s="6">
        <v>34.57</v>
      </c>
      <c r="D14" s="10">
        <v>2.09</v>
      </c>
      <c r="E14" s="8" t="s">
        <v>17</v>
      </c>
      <c r="F14" s="8">
        <f>ROUNDUP(J13*0.003/(1*D14),-2)</f>
        <v>1500</v>
      </c>
      <c r="G14" s="8"/>
      <c r="H14" s="8">
        <f>ROUNDUP(F14*C14,0)</f>
        <v>51855</v>
      </c>
      <c r="I14" s="8">
        <f>H14</f>
        <v>51855</v>
      </c>
      <c r="J14" s="8"/>
      <c r="K14" s="8"/>
      <c r="L14" s="8"/>
      <c r="M14" s="8"/>
      <c r="N14" s="25">
        <v>1</v>
      </c>
    </row>
    <row r="15" spans="1:14" s="5" customFormat="1" ht="14.25">
      <c r="A15" s="8">
        <v>94</v>
      </c>
      <c r="B15" s="9">
        <v>39898</v>
      </c>
      <c r="C15" s="6">
        <v>33.700000000000003</v>
      </c>
      <c r="D15" s="10">
        <v>1.97</v>
      </c>
      <c r="E15" s="8" t="s">
        <v>17</v>
      </c>
      <c r="F15" s="8">
        <f>ROUNDUP(J13*0.003/(1*D15),-2)</f>
        <v>1600</v>
      </c>
      <c r="G15" s="8"/>
      <c r="H15" s="8">
        <f t="shared" ref="H15:H18" si="2">ROUNDUP(F15*C15,0)</f>
        <v>53920</v>
      </c>
      <c r="I15" s="8">
        <f>H15+I14</f>
        <v>105775</v>
      </c>
      <c r="J15" s="8"/>
      <c r="K15" s="8"/>
      <c r="L15" s="8"/>
      <c r="M15" s="8"/>
      <c r="N15" s="26"/>
    </row>
    <row r="16" spans="1:14" s="5" customFormat="1" ht="14.25">
      <c r="A16" s="8">
        <v>95</v>
      </c>
      <c r="B16" s="9">
        <v>39904</v>
      </c>
      <c r="C16" s="6">
        <v>37.520000000000003</v>
      </c>
      <c r="D16" s="10">
        <v>2.09</v>
      </c>
      <c r="E16" s="8" t="s">
        <v>17</v>
      </c>
      <c r="F16" s="8">
        <f>ROUNDUP(J13*0.003/(1*D16),-2)</f>
        <v>1500</v>
      </c>
      <c r="G16" s="8"/>
      <c r="H16" s="8">
        <f t="shared" si="2"/>
        <v>56280</v>
      </c>
      <c r="I16" s="8">
        <f t="shared" ref="I16:I18" si="3">H16+I15</f>
        <v>162055</v>
      </c>
      <c r="J16" s="8"/>
      <c r="K16" s="8"/>
      <c r="L16" s="8"/>
      <c r="M16" s="8"/>
      <c r="N16" s="26"/>
    </row>
    <row r="17" spans="1:16" s="5" customFormat="1" ht="14.25">
      <c r="A17" s="8">
        <v>96</v>
      </c>
      <c r="B17" s="9">
        <v>39910</v>
      </c>
      <c r="C17" s="6">
        <v>41</v>
      </c>
      <c r="D17" s="10">
        <v>2.08</v>
      </c>
      <c r="E17" s="8" t="s">
        <v>17</v>
      </c>
      <c r="F17" s="8">
        <f>F14*4-F14-F15-F16</f>
        <v>1400</v>
      </c>
      <c r="G17" s="8"/>
      <c r="H17" s="8">
        <f t="shared" si="2"/>
        <v>57400</v>
      </c>
      <c r="I17" s="8">
        <f t="shared" si="3"/>
        <v>219455</v>
      </c>
      <c r="J17" s="8"/>
      <c r="K17" s="8"/>
      <c r="L17" s="8"/>
      <c r="M17" s="8"/>
      <c r="N17" s="26"/>
    </row>
    <row r="18" spans="1:16" s="5" customFormat="1" ht="14.25">
      <c r="A18" s="8">
        <v>97</v>
      </c>
      <c r="B18" s="9">
        <v>39916</v>
      </c>
      <c r="C18" s="6">
        <v>38</v>
      </c>
      <c r="D18" s="10">
        <v>2.1</v>
      </c>
      <c r="E18" s="8" t="s">
        <v>17</v>
      </c>
      <c r="F18" s="8">
        <v>0</v>
      </c>
      <c r="G18" s="8"/>
      <c r="H18" s="8">
        <f t="shared" si="2"/>
        <v>0</v>
      </c>
      <c r="I18" s="8">
        <f t="shared" si="3"/>
        <v>219455</v>
      </c>
      <c r="J18" s="8"/>
      <c r="K18" s="8"/>
      <c r="L18" s="8"/>
      <c r="M18" s="8"/>
      <c r="N18" s="26"/>
    </row>
    <row r="19" spans="1:16" s="5" customFormat="1" ht="14.25">
      <c r="A19" s="8">
        <v>98</v>
      </c>
      <c r="B19" s="9">
        <v>39930</v>
      </c>
      <c r="C19" s="6">
        <v>33.5</v>
      </c>
      <c r="D19" s="10"/>
      <c r="E19" s="11" t="s">
        <v>18</v>
      </c>
      <c r="F19" s="8"/>
      <c r="G19" s="8">
        <f>SUM(F14:F18)</f>
        <v>6000</v>
      </c>
      <c r="H19" s="8">
        <f>ROUNDUP(G19*C19,0)</f>
        <v>201000</v>
      </c>
      <c r="I19" s="8"/>
      <c r="J19" s="8">
        <f>J13+L19</f>
        <v>973635</v>
      </c>
      <c r="K19" s="8"/>
      <c r="L19" s="8">
        <f>H19-I18</f>
        <v>-18455</v>
      </c>
      <c r="M19" s="8"/>
      <c r="N19" s="27"/>
    </row>
    <row r="20" spans="1:16" s="5" customFormat="1" ht="14.25">
      <c r="A20" s="8">
        <v>99</v>
      </c>
      <c r="B20" s="9">
        <v>39939</v>
      </c>
      <c r="C20" s="6">
        <v>36.299999999999997</v>
      </c>
      <c r="D20" s="10">
        <v>2.09</v>
      </c>
      <c r="E20" s="8" t="s">
        <v>17</v>
      </c>
      <c r="F20" s="8">
        <f>ROUNDUP(J19*0.003/(1*D20),-2)</f>
        <v>1400</v>
      </c>
      <c r="G20" s="8"/>
      <c r="H20" s="8">
        <f>ROUNDUP(F20*C20,0)</f>
        <v>50820</v>
      </c>
      <c r="I20" s="8">
        <f>H20</f>
        <v>50820</v>
      </c>
      <c r="J20" s="8"/>
      <c r="K20" s="8"/>
      <c r="L20" s="8"/>
      <c r="M20" s="25">
        <v>1</v>
      </c>
      <c r="N20" s="25"/>
    </row>
    <row r="21" spans="1:16" s="5" customFormat="1" ht="14.25">
      <c r="A21" s="8">
        <v>100</v>
      </c>
      <c r="B21" s="9">
        <v>39941</v>
      </c>
      <c r="C21" s="6">
        <v>34.880000000000003</v>
      </c>
      <c r="D21" s="10">
        <v>2</v>
      </c>
      <c r="E21" s="8" t="s">
        <v>17</v>
      </c>
      <c r="F21" s="8">
        <f>ROUNDUP(J19*0.003/(1*D21),-2)</f>
        <v>1500</v>
      </c>
      <c r="G21" s="8"/>
      <c r="H21" s="8">
        <f t="shared" ref="H21:H22" si="4">ROUNDUP(F21*C21,0)</f>
        <v>52320</v>
      </c>
      <c r="I21" s="8">
        <f>H21+I20</f>
        <v>103140</v>
      </c>
      <c r="J21" s="8"/>
      <c r="K21" s="8"/>
      <c r="L21" s="8"/>
      <c r="M21" s="26"/>
      <c r="N21" s="26"/>
    </row>
    <row r="22" spans="1:16" s="5" customFormat="1" ht="14.25">
      <c r="A22" s="8">
        <v>101</v>
      </c>
      <c r="B22" s="9">
        <v>39946</v>
      </c>
      <c r="C22" s="6">
        <v>35.29</v>
      </c>
      <c r="D22" s="10">
        <v>1.85</v>
      </c>
      <c r="E22" s="8" t="s">
        <v>17</v>
      </c>
      <c r="F22" s="8">
        <f>ROUNDUP(J19*0.003/(1*D22),-2)</f>
        <v>1600</v>
      </c>
      <c r="G22" s="8"/>
      <c r="H22" s="8">
        <f t="shared" si="4"/>
        <v>56464</v>
      </c>
      <c r="I22" s="8">
        <f t="shared" ref="I22" si="5">H22+I21</f>
        <v>159604</v>
      </c>
      <c r="J22" s="8"/>
      <c r="K22" s="8"/>
      <c r="L22" s="8"/>
      <c r="M22" s="26"/>
      <c r="N22" s="26"/>
    </row>
    <row r="23" spans="1:16" s="5" customFormat="1" ht="14.25">
      <c r="A23" s="8">
        <v>102</v>
      </c>
      <c r="B23" s="9">
        <v>39958</v>
      </c>
      <c r="C23" s="6">
        <v>37.33</v>
      </c>
      <c r="D23" s="10"/>
      <c r="E23" s="11" t="s">
        <v>18</v>
      </c>
      <c r="F23" s="8"/>
      <c r="G23" s="8">
        <f>SUM(F20:F22)</f>
        <v>4500</v>
      </c>
      <c r="H23" s="8">
        <f>ROUNDUP(G23*C23,0)</f>
        <v>167985</v>
      </c>
      <c r="I23" s="8"/>
      <c r="J23" s="8">
        <f>J19+K23</f>
        <v>982016</v>
      </c>
      <c r="K23" s="8">
        <f>H23-I22</f>
        <v>8381</v>
      </c>
      <c r="L23" s="8"/>
      <c r="M23" s="27"/>
      <c r="N23" s="27"/>
    </row>
    <row r="24" spans="1:16" s="5" customFormat="1" ht="14.25">
      <c r="A24" s="8">
        <v>103</v>
      </c>
      <c r="B24" s="9">
        <v>39965</v>
      </c>
      <c r="C24" s="6">
        <v>37.22</v>
      </c>
      <c r="D24" s="10">
        <v>1.52</v>
      </c>
      <c r="E24" s="8" t="s">
        <v>17</v>
      </c>
      <c r="F24" s="8">
        <f>ROUNDUP(J23*0.003/(1*D24),-2)</f>
        <v>2000</v>
      </c>
      <c r="G24" s="8" t="s">
        <v>24</v>
      </c>
      <c r="H24" s="8">
        <f>ROUNDUP(F24*C24,0)</f>
        <v>74440</v>
      </c>
      <c r="I24" s="8">
        <f>H24</f>
        <v>74440</v>
      </c>
      <c r="J24" s="8"/>
      <c r="K24" s="8"/>
      <c r="L24" s="8"/>
      <c r="M24" s="25">
        <v>1</v>
      </c>
      <c r="N24" s="25"/>
      <c r="P24" s="6">
        <v>24.5</v>
      </c>
    </row>
    <row r="25" spans="1:16" s="5" customFormat="1" ht="14.25">
      <c r="A25" s="8">
        <v>104</v>
      </c>
      <c r="B25" s="9">
        <v>39967</v>
      </c>
      <c r="C25" s="6">
        <v>24.5</v>
      </c>
      <c r="D25" s="10">
        <v>1.87</v>
      </c>
      <c r="E25" s="8" t="s">
        <v>17</v>
      </c>
      <c r="F25" s="8">
        <f>ROUNDUP(J23*0.003/(1*D25),-2)</f>
        <v>1600</v>
      </c>
      <c r="G25" s="8"/>
      <c r="H25" s="8">
        <f t="shared" ref="H25:H28" si="6">ROUNDUP(F25*C25,0)</f>
        <v>39200</v>
      </c>
      <c r="I25" s="8">
        <f>H25+I24</f>
        <v>113640</v>
      </c>
      <c r="J25" s="8"/>
      <c r="K25" s="8"/>
      <c r="L25" s="8"/>
      <c r="M25" s="26"/>
      <c r="N25" s="26"/>
    </row>
    <row r="26" spans="1:16" s="5" customFormat="1" ht="14.25">
      <c r="A26" s="8">
        <v>105</v>
      </c>
      <c r="B26" s="9">
        <v>39974</v>
      </c>
      <c r="C26" s="6">
        <v>22.7</v>
      </c>
      <c r="D26" s="10">
        <v>1.74</v>
      </c>
      <c r="E26" s="8" t="s">
        <v>17</v>
      </c>
      <c r="F26" s="8">
        <f>ROUNDUP(J23*0.003/(1*D26),-2)</f>
        <v>1700</v>
      </c>
      <c r="G26" s="8"/>
      <c r="H26" s="8">
        <f t="shared" si="6"/>
        <v>38590</v>
      </c>
      <c r="I26" s="8">
        <f t="shared" ref="I26:I28" si="7">H26+I25</f>
        <v>152230</v>
      </c>
      <c r="J26" s="8"/>
      <c r="K26" s="8"/>
      <c r="L26" s="8"/>
      <c r="M26" s="26"/>
      <c r="N26" s="26"/>
    </row>
    <row r="27" spans="1:16" s="5" customFormat="1" ht="14.25">
      <c r="A27" s="8">
        <v>106</v>
      </c>
      <c r="B27" s="9">
        <v>39982</v>
      </c>
      <c r="C27" s="6">
        <v>22.39</v>
      </c>
      <c r="D27" s="10">
        <v>1.61</v>
      </c>
      <c r="E27" s="8" t="s">
        <v>17</v>
      </c>
      <c r="F27" s="8">
        <f>ROUNDUP(J23*0.003/(1*D27),-2)</f>
        <v>1900</v>
      </c>
      <c r="G27" s="8"/>
      <c r="H27" s="8">
        <f t="shared" si="6"/>
        <v>42541</v>
      </c>
      <c r="I27" s="8">
        <f t="shared" si="7"/>
        <v>194771</v>
      </c>
      <c r="J27" s="8"/>
      <c r="K27" s="8"/>
      <c r="L27" s="8"/>
      <c r="M27" s="26"/>
      <c r="N27" s="26"/>
    </row>
    <row r="28" spans="1:16" s="5" customFormat="1" ht="14.25">
      <c r="A28" s="8">
        <v>107</v>
      </c>
      <c r="B28" s="9">
        <v>39986</v>
      </c>
      <c r="C28" s="6">
        <v>22.09</v>
      </c>
      <c r="D28" s="10">
        <v>1.57</v>
      </c>
      <c r="E28" s="8" t="s">
        <v>17</v>
      </c>
      <c r="F28" s="8">
        <f>F24*4-F24-F25-F26-F27</f>
        <v>800</v>
      </c>
      <c r="G28" s="8"/>
      <c r="H28" s="8">
        <f t="shared" si="6"/>
        <v>17672</v>
      </c>
      <c r="I28" s="8">
        <f t="shared" si="7"/>
        <v>212443</v>
      </c>
      <c r="J28" s="8"/>
      <c r="K28" s="8"/>
      <c r="L28" s="8"/>
      <c r="M28" s="26"/>
      <c r="N28" s="26"/>
    </row>
    <row r="29" spans="1:16" s="5" customFormat="1" ht="14.25">
      <c r="A29" s="8">
        <v>108</v>
      </c>
      <c r="B29" s="9">
        <v>40037</v>
      </c>
      <c r="C29" s="6">
        <v>23.73</v>
      </c>
      <c r="D29" s="10"/>
      <c r="E29" s="11" t="s">
        <v>18</v>
      </c>
      <c r="F29" s="8"/>
      <c r="G29" s="8">
        <f>SUM(F24:F28)+F24*0.5</f>
        <v>9000</v>
      </c>
      <c r="H29" s="8">
        <f>ROUNDUP(G29*C29,0)</f>
        <v>213570</v>
      </c>
      <c r="I29" s="8"/>
      <c r="J29" s="8">
        <f>J23+K29</f>
        <v>983143</v>
      </c>
      <c r="K29" s="8">
        <f>H29-I28</f>
        <v>1127</v>
      </c>
      <c r="L29" s="8"/>
      <c r="M29" s="27"/>
      <c r="N29" s="27"/>
    </row>
    <row r="30" spans="1:16" s="5" customFormat="1" ht="14.25">
      <c r="A30" s="8">
        <v>109</v>
      </c>
      <c r="B30" s="9">
        <v>40070</v>
      </c>
      <c r="C30" s="6">
        <v>28.38</v>
      </c>
      <c r="D30" s="10">
        <v>1.94</v>
      </c>
      <c r="E30" s="8" t="s">
        <v>17</v>
      </c>
      <c r="F30" s="8">
        <f>ROUNDUP(J29*0.003/(1*D30),-2)</f>
        <v>1600</v>
      </c>
      <c r="G30" s="8"/>
      <c r="H30" s="8">
        <f>ROUNDUP(F30*C30,0)</f>
        <v>45408</v>
      </c>
      <c r="I30" s="8">
        <f>H30</f>
        <v>45408</v>
      </c>
      <c r="J30" s="8"/>
      <c r="K30" s="8"/>
      <c r="L30" s="8"/>
      <c r="M30" s="25"/>
      <c r="N30" s="25">
        <v>1</v>
      </c>
    </row>
    <row r="31" spans="1:16" s="5" customFormat="1" ht="14.25">
      <c r="A31" s="8">
        <v>110</v>
      </c>
      <c r="B31" s="9">
        <v>40079</v>
      </c>
      <c r="C31" s="6">
        <v>26.16</v>
      </c>
      <c r="D31" s="10"/>
      <c r="E31" s="11" t="s">
        <v>18</v>
      </c>
      <c r="F31" s="8"/>
      <c r="G31" s="8">
        <f>F30</f>
        <v>1600</v>
      </c>
      <c r="H31" s="8">
        <f>ROUNDUP(G31*C31,0)</f>
        <v>41856</v>
      </c>
      <c r="I31" s="8"/>
      <c r="J31" s="8">
        <f>J29+L31</f>
        <v>979591</v>
      </c>
      <c r="K31" s="8"/>
      <c r="L31" s="8">
        <f>H31-I30</f>
        <v>-3552</v>
      </c>
      <c r="M31" s="27"/>
      <c r="N31" s="27"/>
    </row>
    <row r="32" spans="1:16" s="5" customFormat="1" ht="14.25">
      <c r="A32" s="8">
        <v>111</v>
      </c>
      <c r="B32" s="9">
        <v>40106</v>
      </c>
      <c r="C32" s="6">
        <v>32.049999999999997</v>
      </c>
      <c r="D32" s="10">
        <v>1.79</v>
      </c>
      <c r="E32" s="8" t="s">
        <v>17</v>
      </c>
      <c r="F32" s="8">
        <f>ROUNDUP(J31*0.003/(1*D32),-2)</f>
        <v>1700</v>
      </c>
      <c r="G32" s="8"/>
      <c r="H32" s="8">
        <f>ROUNDUP(F32*C32,0)</f>
        <v>54485</v>
      </c>
      <c r="I32" s="8">
        <f>H32</f>
        <v>54485</v>
      </c>
      <c r="J32" s="8"/>
      <c r="K32" s="8"/>
      <c r="L32" s="8"/>
      <c r="M32" s="25">
        <v>1</v>
      </c>
      <c r="N32" s="8"/>
    </row>
    <row r="33" spans="1:14" s="5" customFormat="1" ht="14.25">
      <c r="A33" s="8">
        <v>112</v>
      </c>
      <c r="B33" s="9">
        <v>40119</v>
      </c>
      <c r="C33" s="6">
        <v>35.909999999999997</v>
      </c>
      <c r="D33" s="10"/>
      <c r="E33" s="11" t="s">
        <v>18</v>
      </c>
      <c r="F33" s="8"/>
      <c r="G33" s="8">
        <f>F32</f>
        <v>1700</v>
      </c>
      <c r="H33" s="8">
        <f>ROUNDUP(G33*C33,0)</f>
        <v>61047</v>
      </c>
      <c r="I33" s="8"/>
      <c r="J33" s="8">
        <f>J31+K33</f>
        <v>986153</v>
      </c>
      <c r="K33" s="8">
        <f>H33-I32</f>
        <v>6562</v>
      </c>
      <c r="L33" s="8"/>
      <c r="M33" s="27"/>
      <c r="N33" s="8"/>
    </row>
    <row r="34" spans="1:14" s="5" customFormat="1" ht="14.25">
      <c r="A34" s="8">
        <v>113</v>
      </c>
      <c r="B34" s="9">
        <v>40121</v>
      </c>
      <c r="C34" s="6">
        <v>36.44</v>
      </c>
      <c r="D34" s="10">
        <v>1.77</v>
      </c>
      <c r="E34" s="8" t="s">
        <v>17</v>
      </c>
      <c r="F34" s="8">
        <f>ROUNDUP(J33*0.003/(1*D34),-2)</f>
        <v>1700</v>
      </c>
      <c r="G34" s="8"/>
      <c r="H34" s="8">
        <f>ROUNDUP(F34*C34,0)</f>
        <v>61948</v>
      </c>
      <c r="I34" s="8">
        <f>H34</f>
        <v>61948</v>
      </c>
      <c r="J34" s="8"/>
      <c r="K34" s="8"/>
      <c r="L34" s="8"/>
      <c r="M34" s="25">
        <v>1</v>
      </c>
      <c r="N34" s="25"/>
    </row>
    <row r="35" spans="1:14" s="5" customFormat="1" ht="14.25">
      <c r="A35" s="8">
        <v>114</v>
      </c>
      <c r="B35" s="9">
        <v>40123</v>
      </c>
      <c r="C35" s="6">
        <v>36.340000000000003</v>
      </c>
      <c r="D35" s="10">
        <v>1.72</v>
      </c>
      <c r="E35" s="8" t="s">
        <v>17</v>
      </c>
      <c r="F35" s="8">
        <f>ROUNDUP(J33*0.003/(1*D35),-2)</f>
        <v>1800</v>
      </c>
      <c r="G35" s="8"/>
      <c r="H35" s="8">
        <f t="shared" ref="H35:H37" si="8">ROUNDUP(F35*C35,0)</f>
        <v>65412</v>
      </c>
      <c r="I35" s="8">
        <f>H35+I34</f>
        <v>127360</v>
      </c>
      <c r="J35" s="8"/>
      <c r="K35" s="8"/>
      <c r="L35" s="8"/>
      <c r="M35" s="26"/>
      <c r="N35" s="26"/>
    </row>
    <row r="36" spans="1:14" s="5" customFormat="1" ht="14.25">
      <c r="A36" s="8">
        <v>115</v>
      </c>
      <c r="B36" s="9">
        <v>40133</v>
      </c>
      <c r="C36" s="7">
        <v>39.299999999999997</v>
      </c>
      <c r="D36" s="10">
        <v>1.77</v>
      </c>
      <c r="E36" s="8" t="s">
        <v>17</v>
      </c>
      <c r="F36" s="8">
        <f>ROUNDUP(J33*0.003/(1*D36),-2)</f>
        <v>1700</v>
      </c>
      <c r="G36" s="8"/>
      <c r="H36" s="8">
        <f t="shared" si="8"/>
        <v>66810</v>
      </c>
      <c r="I36" s="8">
        <f t="shared" ref="I36:I37" si="9">H36+I35</f>
        <v>194170</v>
      </c>
      <c r="J36" s="8"/>
      <c r="K36" s="8"/>
      <c r="L36" s="8"/>
      <c r="M36" s="26"/>
      <c r="N36" s="26"/>
    </row>
    <row r="37" spans="1:14" s="5" customFormat="1" ht="14.25">
      <c r="A37" s="8">
        <v>116</v>
      </c>
      <c r="B37" s="9">
        <v>40136</v>
      </c>
      <c r="C37" s="6">
        <v>39.01</v>
      </c>
      <c r="D37" s="10">
        <v>1.72</v>
      </c>
      <c r="E37" s="8" t="s">
        <v>17</v>
      </c>
      <c r="F37" s="8">
        <f>F34*4-F34-F35-F36</f>
        <v>1600</v>
      </c>
      <c r="G37" s="8"/>
      <c r="H37" s="8">
        <f t="shared" si="8"/>
        <v>62416</v>
      </c>
      <c r="I37" s="8">
        <f t="shared" si="9"/>
        <v>256586</v>
      </c>
      <c r="J37" s="8"/>
      <c r="K37" s="8"/>
      <c r="L37" s="8"/>
      <c r="M37" s="26"/>
      <c r="N37" s="26"/>
    </row>
    <row r="38" spans="1:14" s="5" customFormat="1" ht="14.25">
      <c r="A38" s="8">
        <v>117</v>
      </c>
      <c r="B38" s="9">
        <v>40143</v>
      </c>
      <c r="C38" s="6">
        <v>39.03</v>
      </c>
      <c r="D38" s="10"/>
      <c r="E38" s="11" t="s">
        <v>18</v>
      </c>
      <c r="F38" s="8"/>
      <c r="G38" s="8">
        <f>SUM(F34:F37)</f>
        <v>6800</v>
      </c>
      <c r="H38" s="8">
        <f>ROUNDUP(G38*C38,0)</f>
        <v>265404</v>
      </c>
      <c r="I38" s="8"/>
      <c r="J38" s="8">
        <f>J33+K38</f>
        <v>994971</v>
      </c>
      <c r="K38" s="8">
        <f>H38-I37</f>
        <v>8818</v>
      </c>
      <c r="L38" s="8"/>
      <c r="M38" s="27"/>
      <c r="N38" s="27"/>
    </row>
    <row r="39" spans="1:14" s="5" customFormat="1" ht="14.25">
      <c r="A39" s="8">
        <v>118</v>
      </c>
      <c r="B39" s="9">
        <v>40240</v>
      </c>
      <c r="C39" s="6">
        <v>59.95</v>
      </c>
      <c r="D39" s="10">
        <v>3.65</v>
      </c>
      <c r="E39" s="8" t="s">
        <v>17</v>
      </c>
      <c r="F39" s="8">
        <f>ROUNDUP(J38*0.003/(1*D39),-2)</f>
        <v>900</v>
      </c>
      <c r="G39" s="8"/>
      <c r="H39" s="8">
        <f>ROUNDUP(F39*C39,0)</f>
        <v>53955</v>
      </c>
      <c r="I39" s="8">
        <f>H39</f>
        <v>53955</v>
      </c>
      <c r="J39" s="8"/>
      <c r="K39" s="8"/>
      <c r="L39" s="8"/>
      <c r="M39" s="8"/>
      <c r="N39" s="25">
        <v>1</v>
      </c>
    </row>
    <row r="40" spans="1:14" s="5" customFormat="1" ht="14.25">
      <c r="A40" s="8">
        <v>119</v>
      </c>
      <c r="B40" s="9">
        <v>40252</v>
      </c>
      <c r="C40" s="6">
        <v>56.92</v>
      </c>
      <c r="D40" s="10"/>
      <c r="E40" s="11" t="s">
        <v>18</v>
      </c>
      <c r="F40" s="8"/>
      <c r="G40" s="8">
        <f>F39</f>
        <v>900</v>
      </c>
      <c r="H40" s="8">
        <f>ROUNDUP(G40*C40,0)</f>
        <v>51228</v>
      </c>
      <c r="I40" s="8"/>
      <c r="J40" s="8">
        <f>J38+L40</f>
        <v>992244</v>
      </c>
      <c r="K40" s="8"/>
      <c r="L40" s="8">
        <f>H40-I39</f>
        <v>-2727</v>
      </c>
      <c r="M40" s="8"/>
      <c r="N40" s="27"/>
    </row>
    <row r="41" spans="1:14" s="5" customFormat="1" ht="14.25">
      <c r="A41" s="8">
        <v>120</v>
      </c>
      <c r="B41" s="9">
        <v>40266</v>
      </c>
      <c r="C41" s="6">
        <v>61.52</v>
      </c>
      <c r="D41" s="10">
        <v>2.56</v>
      </c>
      <c r="E41" s="8" t="s">
        <v>17</v>
      </c>
      <c r="F41" s="8">
        <f>ROUNDUP(J40*0.003/(1*D41),-2)</f>
        <v>1200</v>
      </c>
      <c r="G41" s="8"/>
      <c r="H41" s="8">
        <f>ROUNDUP(F41*C41,0)</f>
        <v>73824</v>
      </c>
      <c r="I41" s="8">
        <f>H41</f>
        <v>73824</v>
      </c>
      <c r="J41" s="8"/>
      <c r="K41" s="8"/>
      <c r="L41" s="8"/>
      <c r="M41" s="25">
        <v>1</v>
      </c>
      <c r="N41" s="25"/>
    </row>
    <row r="42" spans="1:14" s="5" customFormat="1" ht="14.25">
      <c r="A42" s="8">
        <v>121</v>
      </c>
      <c r="B42" s="9">
        <v>40269</v>
      </c>
      <c r="C42" s="6">
        <v>65.650000000000006</v>
      </c>
      <c r="D42" s="10">
        <v>2.52</v>
      </c>
      <c r="E42" s="8" t="s">
        <v>17</v>
      </c>
      <c r="F42" s="8">
        <f>ROUNDUP(J40*0.003/(1*D42),-2)</f>
        <v>1200</v>
      </c>
      <c r="G42" s="8" t="s">
        <v>23</v>
      </c>
      <c r="H42" s="8">
        <f t="shared" ref="H42" si="10">ROUNDUP(F42*C42,0)</f>
        <v>78780</v>
      </c>
      <c r="I42" s="8">
        <f>H42+I41</f>
        <v>152604</v>
      </c>
      <c r="J42" s="8"/>
      <c r="K42" s="8"/>
      <c r="L42" s="8"/>
      <c r="M42" s="26"/>
      <c r="N42" s="26"/>
    </row>
    <row r="43" spans="1:14" s="5" customFormat="1" ht="14.25">
      <c r="A43" s="8">
        <v>122</v>
      </c>
      <c r="B43" s="9">
        <v>40287</v>
      </c>
      <c r="C43" s="6">
        <v>33.26</v>
      </c>
      <c r="D43" s="10"/>
      <c r="E43" s="11" t="s">
        <v>18</v>
      </c>
      <c r="F43" s="8"/>
      <c r="G43" s="8">
        <f>SUM(F41:F42)*2</f>
        <v>4800</v>
      </c>
      <c r="H43" s="8">
        <f>ROUNDUP(G43*C43,0)</f>
        <v>159648</v>
      </c>
      <c r="I43" s="8"/>
      <c r="J43" s="8">
        <f>J40+K43</f>
        <v>999288</v>
      </c>
      <c r="K43" s="8">
        <f>H43-I42</f>
        <v>7044</v>
      </c>
      <c r="L43" s="8"/>
      <c r="M43" s="27"/>
      <c r="N43" s="27"/>
    </row>
    <row r="44" spans="1:14" s="5" customFormat="1" ht="14.25">
      <c r="A44" s="8">
        <v>123</v>
      </c>
      <c r="B44" s="9">
        <v>40385</v>
      </c>
      <c r="C44" s="6">
        <v>28.02</v>
      </c>
      <c r="D44" s="10">
        <v>1.28</v>
      </c>
      <c r="E44" s="8" t="s">
        <v>17</v>
      </c>
      <c r="F44" s="8">
        <f>ROUNDUP(J43*0.003/(1*D44),-2)</f>
        <v>2400</v>
      </c>
      <c r="G44" s="8"/>
      <c r="H44" s="8">
        <f>ROUNDUP(F44*C44,0)</f>
        <v>67248</v>
      </c>
      <c r="I44" s="8">
        <f>H44</f>
        <v>67248</v>
      </c>
      <c r="J44" s="8"/>
      <c r="K44" s="8"/>
      <c r="L44" s="8"/>
      <c r="M44" s="25">
        <v>1</v>
      </c>
      <c r="N44" s="25"/>
    </row>
    <row r="45" spans="1:14" s="5" customFormat="1" ht="14.25">
      <c r="A45" s="8">
        <v>124</v>
      </c>
      <c r="B45" s="9">
        <v>40387</v>
      </c>
      <c r="C45" s="6">
        <v>28.1</v>
      </c>
      <c r="D45" s="10">
        <v>1.18</v>
      </c>
      <c r="E45" s="8" t="s">
        <v>17</v>
      </c>
      <c r="F45" s="8">
        <f>ROUNDUP(J43*0.003/(1*D45),-2)</f>
        <v>2600</v>
      </c>
      <c r="G45" s="8"/>
      <c r="H45" s="8">
        <f t="shared" ref="H45:H46" si="11">ROUNDUP(F45*C45,0)</f>
        <v>73060</v>
      </c>
      <c r="I45" s="8">
        <f>H45+I44</f>
        <v>140308</v>
      </c>
      <c r="J45" s="8"/>
      <c r="K45" s="8"/>
      <c r="L45" s="8"/>
      <c r="M45" s="26"/>
      <c r="N45" s="26"/>
    </row>
    <row r="46" spans="1:14" s="5" customFormat="1" ht="14.25">
      <c r="A46" s="8">
        <v>125</v>
      </c>
      <c r="B46" s="9">
        <v>40392</v>
      </c>
      <c r="C46" s="6">
        <v>29.1</v>
      </c>
      <c r="D46" s="10">
        <v>1.2</v>
      </c>
      <c r="E46" s="8" t="s">
        <v>17</v>
      </c>
      <c r="F46" s="8">
        <f>ROUNDUP(J43*0.003/(1*D46),-2)</f>
        <v>2500</v>
      </c>
      <c r="G46" s="8"/>
      <c r="H46" s="8">
        <f t="shared" si="11"/>
        <v>72750</v>
      </c>
      <c r="I46" s="8">
        <f>H46+I45</f>
        <v>213058</v>
      </c>
      <c r="J46" s="8"/>
      <c r="K46" s="8"/>
      <c r="L46" s="8"/>
      <c r="M46" s="26"/>
      <c r="N46" s="26"/>
    </row>
    <row r="47" spans="1:14" s="5" customFormat="1" ht="14.25">
      <c r="A47" s="8">
        <v>126</v>
      </c>
      <c r="B47" s="9">
        <v>40402</v>
      </c>
      <c r="C47" s="6">
        <v>31.63</v>
      </c>
      <c r="D47" s="10"/>
      <c r="E47" s="11" t="s">
        <v>18</v>
      </c>
      <c r="F47" s="8"/>
      <c r="G47" s="8">
        <f>SUM(F44:F46)</f>
        <v>7500</v>
      </c>
      <c r="H47" s="8">
        <f>ROUNDUP(G47*C47,0)</f>
        <v>237225</v>
      </c>
      <c r="I47" s="8"/>
      <c r="J47" s="8">
        <f>J43+K47</f>
        <v>1023455</v>
      </c>
      <c r="K47" s="8">
        <f>H47-I46</f>
        <v>24167</v>
      </c>
      <c r="L47" s="8"/>
      <c r="M47" s="27"/>
      <c r="N47" s="27"/>
    </row>
    <row r="48" spans="1:14" s="5" customFormat="1" ht="14.25">
      <c r="A48" s="8">
        <v>127</v>
      </c>
      <c r="B48" s="9">
        <v>40409</v>
      </c>
      <c r="C48" s="6">
        <v>32.31</v>
      </c>
      <c r="D48" s="10">
        <v>1.35</v>
      </c>
      <c r="E48" s="8" t="s">
        <v>17</v>
      </c>
      <c r="F48" s="8">
        <f>ROUNDUP(J47*0.003/(1*D48),-2)</f>
        <v>2300</v>
      </c>
      <c r="G48" s="8"/>
      <c r="H48" s="8">
        <f>ROUNDUP(F48*C48,0)</f>
        <v>74313</v>
      </c>
      <c r="I48" s="8">
        <f>H48</f>
        <v>74313</v>
      </c>
      <c r="J48" s="8"/>
      <c r="K48" s="8"/>
      <c r="L48" s="8"/>
      <c r="M48" s="8"/>
      <c r="N48" s="25">
        <v>1</v>
      </c>
    </row>
    <row r="49" spans="1:14" s="5" customFormat="1" ht="14.25">
      <c r="A49" s="8">
        <v>128</v>
      </c>
      <c r="B49" s="9">
        <v>40415</v>
      </c>
      <c r="C49" s="6">
        <v>31.17</v>
      </c>
      <c r="D49" s="10"/>
      <c r="E49" s="11" t="s">
        <v>18</v>
      </c>
      <c r="F49" s="8"/>
      <c r="G49" s="8">
        <f>F48</f>
        <v>2300</v>
      </c>
      <c r="H49" s="8">
        <f>ROUNDUP(G49*C49,0)</f>
        <v>71691</v>
      </c>
      <c r="I49" s="8"/>
      <c r="J49" s="8">
        <f>J47+L49</f>
        <v>1020833</v>
      </c>
      <c r="K49" s="8"/>
      <c r="L49" s="8">
        <f>H49-I48</f>
        <v>-2622</v>
      </c>
      <c r="M49" s="8"/>
      <c r="N49" s="27"/>
    </row>
    <row r="50" spans="1:14" s="5" customFormat="1" ht="14.25">
      <c r="A50" s="8">
        <v>129</v>
      </c>
      <c r="B50" s="9">
        <v>40459</v>
      </c>
      <c r="C50" s="6">
        <v>29.98</v>
      </c>
      <c r="D50" s="10">
        <v>1.1200000000000001</v>
      </c>
      <c r="E50" s="8" t="s">
        <v>17</v>
      </c>
      <c r="F50" s="8">
        <f>ROUNDUP(J49*0.003/(1*D50),-2)</f>
        <v>2800</v>
      </c>
      <c r="G50" s="8"/>
      <c r="H50" s="8">
        <f>ROUNDUP(F50*C50,0)</f>
        <v>83944</v>
      </c>
      <c r="I50" s="8">
        <f>H50</f>
        <v>83944</v>
      </c>
      <c r="J50" s="8"/>
      <c r="K50" s="8"/>
      <c r="L50" s="8"/>
      <c r="M50" s="25">
        <v>1</v>
      </c>
      <c r="N50" s="25"/>
    </row>
    <row r="51" spans="1:14" s="5" customFormat="1" ht="14.25">
      <c r="A51" s="8">
        <v>130</v>
      </c>
      <c r="B51" s="9">
        <v>40462</v>
      </c>
      <c r="C51" s="6">
        <v>30.09</v>
      </c>
      <c r="D51" s="10">
        <v>1.1200000000000001</v>
      </c>
      <c r="E51" s="8" t="s">
        <v>17</v>
      </c>
      <c r="F51" s="8">
        <f>ROUNDUP(J49*0.003/(1*D51),-2)</f>
        <v>2800</v>
      </c>
      <c r="G51" s="8"/>
      <c r="H51" s="8">
        <f t="shared" ref="H51:H53" si="12">ROUNDUP(F51*C51,0)</f>
        <v>84252</v>
      </c>
      <c r="I51" s="8">
        <f>H51+I50</f>
        <v>168196</v>
      </c>
      <c r="J51" s="8"/>
      <c r="K51" s="8"/>
      <c r="L51" s="8"/>
      <c r="M51" s="26"/>
      <c r="N51" s="26"/>
    </row>
    <row r="52" spans="1:14" s="5" customFormat="1" ht="14.25">
      <c r="A52" s="8">
        <v>131</v>
      </c>
      <c r="B52" s="9">
        <v>40463</v>
      </c>
      <c r="C52" s="6">
        <v>30.23</v>
      </c>
      <c r="D52" s="10">
        <v>1.0900000000000001</v>
      </c>
      <c r="E52" s="8" t="s">
        <v>17</v>
      </c>
      <c r="F52" s="8">
        <f>ROUNDUP(J49*0.003/(1*D52),-2)</f>
        <v>2900</v>
      </c>
      <c r="G52" s="8"/>
      <c r="H52" s="8">
        <f t="shared" si="12"/>
        <v>87667</v>
      </c>
      <c r="I52" s="8">
        <f>H52+I51</f>
        <v>255863</v>
      </c>
      <c r="J52" s="8"/>
      <c r="K52" s="8"/>
      <c r="L52" s="8"/>
      <c r="M52" s="26"/>
      <c r="N52" s="26"/>
    </row>
    <row r="53" spans="1:14" s="5" customFormat="1" ht="14.25">
      <c r="A53" s="8">
        <v>132</v>
      </c>
      <c r="B53" s="9">
        <v>40465</v>
      </c>
      <c r="C53" s="6">
        <v>31.79</v>
      </c>
      <c r="D53" s="10">
        <v>1.1499999999999999</v>
      </c>
      <c r="E53" s="8" t="s">
        <v>17</v>
      </c>
      <c r="F53" s="8">
        <f>F50*4-F50-F51-F52</f>
        <v>2700</v>
      </c>
      <c r="G53" s="8"/>
      <c r="H53" s="8">
        <f t="shared" si="12"/>
        <v>85833</v>
      </c>
      <c r="I53" s="8">
        <f>H53+I52</f>
        <v>341696</v>
      </c>
      <c r="J53" s="8"/>
      <c r="K53" s="8"/>
      <c r="L53" s="8"/>
      <c r="M53" s="26"/>
      <c r="N53" s="26"/>
    </row>
    <row r="54" spans="1:14" s="5" customFormat="1" ht="14.25">
      <c r="A54" s="8">
        <v>133</v>
      </c>
      <c r="B54" s="9">
        <v>40497</v>
      </c>
      <c r="C54" s="6">
        <v>30.55</v>
      </c>
      <c r="D54" s="10"/>
      <c r="E54" s="11" t="s">
        <v>18</v>
      </c>
      <c r="F54" s="8"/>
      <c r="G54" s="8">
        <f>SUM(F50:F53)</f>
        <v>11200</v>
      </c>
      <c r="H54" s="8">
        <f>ROUNDUP(G54*C54,0)</f>
        <v>342160</v>
      </c>
      <c r="I54" s="8"/>
      <c r="J54" s="8">
        <f>J49+K54</f>
        <v>1021297</v>
      </c>
      <c r="K54" s="8">
        <f>H54-I53</f>
        <v>464</v>
      </c>
      <c r="L54" s="8"/>
      <c r="M54" s="27"/>
      <c r="N54" s="27"/>
    </row>
    <row r="55" spans="1:14" s="5" customFormat="1" ht="14.25">
      <c r="A55" s="8">
        <v>134</v>
      </c>
      <c r="B55" s="9">
        <v>40588</v>
      </c>
      <c r="C55" s="6">
        <v>38.130000000000003</v>
      </c>
      <c r="D55" s="10">
        <v>1.58</v>
      </c>
      <c r="E55" s="8" t="s">
        <v>17</v>
      </c>
      <c r="F55" s="8">
        <f>ROUNDUP(J54*0.003/(1*D55),-2)</f>
        <v>2000</v>
      </c>
      <c r="G55" s="8"/>
      <c r="H55" s="8">
        <f>ROUNDUP(F55*C55,0)</f>
        <v>76260</v>
      </c>
      <c r="I55" s="8">
        <f>H55</f>
        <v>76260</v>
      </c>
      <c r="J55" s="8"/>
      <c r="K55" s="8"/>
      <c r="L55" s="8"/>
      <c r="M55" s="25">
        <v>1</v>
      </c>
      <c r="N55" s="8"/>
    </row>
    <row r="56" spans="1:14" s="5" customFormat="1" ht="14.25">
      <c r="A56" s="8">
        <v>135</v>
      </c>
      <c r="B56" s="9">
        <v>40590</v>
      </c>
      <c r="C56" s="6">
        <v>38.049999999999997</v>
      </c>
      <c r="D56" s="10">
        <v>1.54</v>
      </c>
      <c r="E56" s="8" t="s">
        <v>17</v>
      </c>
      <c r="F56" s="8">
        <f>ROUNDUP(J54*0.003/(1*D56),-2)</f>
        <v>2000</v>
      </c>
      <c r="G56" s="8"/>
      <c r="H56" s="8">
        <f t="shared" ref="H56:H57" si="13">ROUNDUP(F56*C56,0)</f>
        <v>76100</v>
      </c>
      <c r="I56" s="8">
        <f>H56+I55</f>
        <v>152360</v>
      </c>
      <c r="J56" s="8"/>
      <c r="K56" s="8"/>
      <c r="L56" s="8"/>
      <c r="M56" s="26"/>
      <c r="N56" s="8"/>
    </row>
    <row r="57" spans="1:14" s="5" customFormat="1" ht="14.25">
      <c r="A57" s="8">
        <v>136</v>
      </c>
      <c r="B57" s="9">
        <v>40609</v>
      </c>
      <c r="C57" s="6">
        <v>37.659999999999997</v>
      </c>
      <c r="D57" s="10">
        <v>1.3</v>
      </c>
      <c r="E57" s="8" t="s">
        <v>17</v>
      </c>
      <c r="F57" s="8">
        <f>ROUNDUP(J54*0.003/(1*D57),-2)</f>
        <v>2400</v>
      </c>
      <c r="G57" s="8"/>
      <c r="H57" s="8">
        <f t="shared" si="13"/>
        <v>90384</v>
      </c>
      <c r="I57" s="8">
        <f>H57+I56</f>
        <v>242744</v>
      </c>
      <c r="J57" s="8"/>
      <c r="K57" s="8"/>
      <c r="L57" s="8"/>
      <c r="M57" s="26"/>
      <c r="N57" s="8"/>
    </row>
    <row r="58" spans="1:14" s="5" customFormat="1" ht="14.25">
      <c r="A58" s="8">
        <v>137</v>
      </c>
      <c r="B58" s="9">
        <v>40617</v>
      </c>
      <c r="C58" s="6">
        <v>37.96</v>
      </c>
      <c r="D58" s="10"/>
      <c r="E58" s="11" t="s">
        <v>18</v>
      </c>
      <c r="F58" s="8"/>
      <c r="G58" s="8">
        <f>SUM(F55:F57)</f>
        <v>6400</v>
      </c>
      <c r="H58" s="8">
        <f>ROUNDUP(G58*C58,0)</f>
        <v>242944</v>
      </c>
      <c r="I58" s="8"/>
      <c r="J58" s="8">
        <f>J54+K58</f>
        <v>1021497</v>
      </c>
      <c r="K58" s="8">
        <f>H58-I57</f>
        <v>200</v>
      </c>
      <c r="L58" s="8"/>
      <c r="M58" s="27"/>
      <c r="N58" s="8"/>
    </row>
    <row r="59" spans="1:14" s="5" customFormat="1" ht="14.25">
      <c r="A59" s="8">
        <v>138</v>
      </c>
      <c r="B59" s="9">
        <v>40641</v>
      </c>
      <c r="C59" s="6">
        <v>36.380000000000003</v>
      </c>
      <c r="D59" s="10">
        <v>1.02</v>
      </c>
      <c r="E59" s="8" t="s">
        <v>17</v>
      </c>
      <c r="F59" s="8">
        <f>ROUNDUP(J58*0.003/(1*D59),-2)</f>
        <v>3100</v>
      </c>
      <c r="G59" s="8"/>
      <c r="H59" s="8">
        <f>ROUNDUP(F59*C59,0)</f>
        <v>112778</v>
      </c>
      <c r="I59" s="8">
        <f>H59</f>
        <v>112778</v>
      </c>
      <c r="J59" s="8"/>
      <c r="K59" s="8"/>
      <c r="L59" s="8"/>
      <c r="M59" s="8"/>
      <c r="N59" s="25">
        <v>1</v>
      </c>
    </row>
    <row r="60" spans="1:14" s="5" customFormat="1" ht="14.25">
      <c r="A60" s="8">
        <v>139</v>
      </c>
      <c r="B60" s="9">
        <v>40646</v>
      </c>
      <c r="C60" s="6">
        <v>35.35</v>
      </c>
      <c r="D60" s="10">
        <v>0.99</v>
      </c>
      <c r="E60" s="8" t="s">
        <v>17</v>
      </c>
      <c r="F60" s="8">
        <f>ROUNDUP(J58*0.003/(1*D60),-2)</f>
        <v>3100</v>
      </c>
      <c r="G60" s="8"/>
      <c r="H60" s="8">
        <f t="shared" ref="H60" si="14">ROUNDUP(F60*C60,0)</f>
        <v>109585</v>
      </c>
      <c r="I60" s="8">
        <f>H60+I59</f>
        <v>222363</v>
      </c>
      <c r="J60" s="8"/>
      <c r="K60" s="8"/>
      <c r="L60" s="8"/>
      <c r="M60" s="8"/>
      <c r="N60" s="26"/>
    </row>
    <row r="61" spans="1:14" s="5" customFormat="1" ht="14.25">
      <c r="A61" s="8">
        <v>140</v>
      </c>
      <c r="B61" s="9">
        <v>40658</v>
      </c>
      <c r="C61" s="6">
        <v>35.43</v>
      </c>
      <c r="D61" s="10"/>
      <c r="E61" s="11" t="s">
        <v>18</v>
      </c>
      <c r="F61" s="8"/>
      <c r="G61" s="8">
        <f>SUM(F59:F60)</f>
        <v>6200</v>
      </c>
      <c r="H61" s="8">
        <f>ROUNDUP(G61*C61,0)</f>
        <v>219666</v>
      </c>
      <c r="I61" s="8"/>
      <c r="J61" s="8">
        <f>J58+L61</f>
        <v>1018800</v>
      </c>
      <c r="K61" s="8"/>
      <c r="L61" s="8">
        <f>H61-I60</f>
        <v>-2697</v>
      </c>
      <c r="M61" s="8"/>
      <c r="N61" s="27"/>
    </row>
    <row r="62" spans="1:14" s="5" customFormat="1" ht="14.25">
      <c r="A62" s="8">
        <v>141</v>
      </c>
      <c r="B62" s="9">
        <v>40728</v>
      </c>
      <c r="C62" s="6">
        <v>16.98</v>
      </c>
      <c r="D62" s="10">
        <v>1.45</v>
      </c>
      <c r="E62" s="8" t="s">
        <v>17</v>
      </c>
      <c r="F62" s="8">
        <f>ROUNDUP(J61*0.003/(1*D62),-2)</f>
        <v>2200</v>
      </c>
      <c r="G62" s="8"/>
      <c r="H62" s="8">
        <f>ROUNDUP(F62*C62,0)</f>
        <v>37356</v>
      </c>
      <c r="I62" s="8">
        <f>H62</f>
        <v>37356</v>
      </c>
      <c r="J62" s="8"/>
      <c r="K62" s="8"/>
      <c r="L62" s="8"/>
      <c r="M62" s="8"/>
      <c r="N62" s="25">
        <v>1</v>
      </c>
    </row>
    <row r="63" spans="1:14" s="5" customFormat="1" ht="14.25">
      <c r="A63" s="8">
        <v>142</v>
      </c>
      <c r="B63" s="9">
        <v>40749</v>
      </c>
      <c r="C63" s="6">
        <v>15.56</v>
      </c>
      <c r="D63" s="10"/>
      <c r="E63" s="11" t="s">
        <v>18</v>
      </c>
      <c r="F63" s="8"/>
      <c r="G63" s="8">
        <f>F62</f>
        <v>2200</v>
      </c>
      <c r="H63" s="8">
        <f>ROUNDUP(G63*C63,0)</f>
        <v>34232</v>
      </c>
      <c r="I63" s="8"/>
      <c r="J63" s="8">
        <f>J61+L63</f>
        <v>1015676</v>
      </c>
      <c r="K63" s="8"/>
      <c r="L63" s="8">
        <f>H63-I62</f>
        <v>-3124</v>
      </c>
      <c r="M63" s="8"/>
      <c r="N63" s="27"/>
    </row>
    <row r="64" spans="1:14" s="5" customFormat="1" ht="14.25">
      <c r="A64" s="8">
        <v>143</v>
      </c>
      <c r="B64" s="9">
        <v>40844</v>
      </c>
      <c r="C64" s="6">
        <v>11.93</v>
      </c>
      <c r="D64" s="10">
        <v>0.54</v>
      </c>
      <c r="E64" s="8" t="s">
        <v>17</v>
      </c>
      <c r="F64" s="8">
        <f>ROUNDUP(J63*0.003/(1*D64),-2)</f>
        <v>5700</v>
      </c>
      <c r="G64" s="8"/>
      <c r="H64" s="8">
        <f>ROUNDUP(F64*C64,0)</f>
        <v>68001</v>
      </c>
      <c r="I64" s="8">
        <f>H64</f>
        <v>68001</v>
      </c>
      <c r="J64" s="8"/>
      <c r="K64" s="8"/>
      <c r="L64" s="8"/>
      <c r="M64" s="25">
        <v>1</v>
      </c>
      <c r="N64" s="25"/>
    </row>
    <row r="65" spans="1:14" s="5" customFormat="1" ht="14.25">
      <c r="A65" s="8">
        <v>144</v>
      </c>
      <c r="B65" s="9">
        <v>40849</v>
      </c>
      <c r="C65" s="6">
        <v>13.72</v>
      </c>
      <c r="D65" s="10">
        <v>0.62</v>
      </c>
      <c r="E65" s="8" t="s">
        <v>17</v>
      </c>
      <c r="F65" s="8">
        <f>ROUNDUP(J63*0.003/(1*D65),-2)</f>
        <v>5000</v>
      </c>
      <c r="G65" s="8"/>
      <c r="H65" s="8">
        <f t="shared" ref="H65:H66" si="15">ROUNDUP(F65*C65,0)</f>
        <v>68600</v>
      </c>
      <c r="I65" s="8">
        <f>H65+I64</f>
        <v>136601</v>
      </c>
      <c r="J65" s="8"/>
      <c r="K65" s="8"/>
      <c r="L65" s="8"/>
      <c r="M65" s="26"/>
      <c r="N65" s="26"/>
    </row>
    <row r="66" spans="1:14" s="5" customFormat="1" ht="14.25">
      <c r="A66" s="8">
        <v>145</v>
      </c>
      <c r="B66" s="9">
        <v>40851</v>
      </c>
      <c r="C66" s="6">
        <v>13.21</v>
      </c>
      <c r="D66" s="10">
        <v>0.63</v>
      </c>
      <c r="E66" s="8" t="s">
        <v>17</v>
      </c>
      <c r="F66" s="8">
        <f>ROUNDUP(J63*0.003/(1*D66),-2)</f>
        <v>4900</v>
      </c>
      <c r="G66" s="8"/>
      <c r="H66" s="8">
        <f t="shared" si="15"/>
        <v>64729</v>
      </c>
      <c r="I66" s="8">
        <f>H66+I65</f>
        <v>201330</v>
      </c>
      <c r="J66" s="8"/>
      <c r="K66" s="8"/>
      <c r="L66" s="8"/>
      <c r="M66" s="26"/>
      <c r="N66" s="26"/>
    </row>
    <row r="67" spans="1:14" s="5" customFormat="1" ht="14.25">
      <c r="A67" s="8">
        <v>146</v>
      </c>
      <c r="B67" s="9">
        <v>40865</v>
      </c>
      <c r="C67" s="6">
        <v>13.62</v>
      </c>
      <c r="D67" s="10"/>
      <c r="E67" s="11" t="s">
        <v>18</v>
      </c>
      <c r="F67" s="8"/>
      <c r="G67" s="8">
        <f>SUM(F64:F66)</f>
        <v>15600</v>
      </c>
      <c r="H67" s="8">
        <f>ROUNDUP(G67*C67,0)</f>
        <v>212472</v>
      </c>
      <c r="I67" s="8"/>
      <c r="J67" s="8">
        <f>J63+K67</f>
        <v>1026818</v>
      </c>
      <c r="K67" s="8">
        <f>H67-I66</f>
        <v>11142</v>
      </c>
      <c r="L67" s="8"/>
      <c r="M67" s="27"/>
      <c r="N67" s="27"/>
    </row>
    <row r="68" spans="1:14" s="5" customFormat="1" ht="14.25">
      <c r="A68" s="8">
        <v>147</v>
      </c>
      <c r="B68" s="9">
        <v>40925</v>
      </c>
      <c r="C68" s="6">
        <v>12.4</v>
      </c>
      <c r="D68" s="10">
        <v>0.73</v>
      </c>
      <c r="E68" s="8" t="s">
        <v>17</v>
      </c>
      <c r="F68" s="8">
        <f>ROUNDUP(J67*0.003/(1*D68),-2)</f>
        <v>4300</v>
      </c>
      <c r="G68" s="8"/>
      <c r="H68" s="8">
        <f>ROUNDUP(F68*C68,0)</f>
        <v>53320</v>
      </c>
      <c r="I68" s="8">
        <f>H68</f>
        <v>53320</v>
      </c>
      <c r="J68" s="8"/>
      <c r="K68" s="8"/>
      <c r="L68" s="8"/>
      <c r="M68" s="25">
        <v>1</v>
      </c>
      <c r="N68" s="8"/>
    </row>
    <row r="69" spans="1:14" s="5" customFormat="1" ht="14.25">
      <c r="A69" s="8">
        <v>148</v>
      </c>
      <c r="B69" s="9">
        <v>40942</v>
      </c>
      <c r="C69" s="6">
        <v>11.56</v>
      </c>
      <c r="D69" s="10">
        <v>0.65</v>
      </c>
      <c r="E69" s="8" t="s">
        <v>17</v>
      </c>
      <c r="F69" s="8">
        <f>ROUNDUP(J67*0.003/(1*D69),-2)</f>
        <v>4800</v>
      </c>
      <c r="G69" s="8"/>
      <c r="H69" s="8">
        <f t="shared" ref="H69:H71" si="16">ROUNDUP(F69*C69,0)</f>
        <v>55488</v>
      </c>
      <c r="I69" s="8">
        <f>H69+I68</f>
        <v>108808</v>
      </c>
      <c r="J69" s="8"/>
      <c r="K69" s="8"/>
      <c r="L69" s="8"/>
      <c r="M69" s="26"/>
      <c r="N69" s="8"/>
    </row>
    <row r="70" spans="1:14" s="5" customFormat="1" ht="14.25">
      <c r="A70" s="8">
        <v>149</v>
      </c>
      <c r="B70" s="9">
        <v>40949</v>
      </c>
      <c r="C70" s="6">
        <v>11.97</v>
      </c>
      <c r="D70" s="10">
        <v>0.55000000000000004</v>
      </c>
      <c r="E70" s="8" t="s">
        <v>17</v>
      </c>
      <c r="F70" s="8">
        <f>ROUNDUP(J67*0.003/(1*D70),-2)</f>
        <v>5700</v>
      </c>
      <c r="G70" s="8"/>
      <c r="H70" s="8">
        <f t="shared" si="16"/>
        <v>68229</v>
      </c>
      <c r="I70" s="8">
        <f>H70+I69</f>
        <v>177037</v>
      </c>
      <c r="J70" s="8"/>
      <c r="K70" s="8"/>
      <c r="L70" s="8"/>
      <c r="M70" s="26"/>
      <c r="N70" s="8"/>
    </row>
    <row r="71" spans="1:14" s="5" customFormat="1" ht="14.25">
      <c r="A71" s="8">
        <v>150</v>
      </c>
      <c r="B71" s="9">
        <v>40960</v>
      </c>
      <c r="C71" s="6">
        <v>12.16</v>
      </c>
      <c r="D71" s="10">
        <v>0.49</v>
      </c>
      <c r="E71" s="8" t="s">
        <v>17</v>
      </c>
      <c r="F71" s="8">
        <f>F68*4-F68-F69-F70</f>
        <v>2400</v>
      </c>
      <c r="G71" s="8"/>
      <c r="H71" s="8">
        <f t="shared" si="16"/>
        <v>29184</v>
      </c>
      <c r="I71" s="8">
        <f>H71+I70</f>
        <v>206221</v>
      </c>
      <c r="J71" s="8"/>
      <c r="K71" s="8"/>
      <c r="L71" s="8"/>
      <c r="M71" s="26"/>
      <c r="N71" s="8"/>
    </row>
    <row r="72" spans="1:14" s="5" customFormat="1" ht="14.25">
      <c r="A72" s="8">
        <v>151</v>
      </c>
      <c r="B72" s="9">
        <v>40961</v>
      </c>
      <c r="C72" s="6">
        <v>12.46</v>
      </c>
      <c r="D72" s="10">
        <v>0.47</v>
      </c>
      <c r="E72" s="8" t="s">
        <v>17</v>
      </c>
      <c r="F72" s="8">
        <v>0</v>
      </c>
      <c r="G72" s="8"/>
      <c r="H72" s="8"/>
      <c r="I72" s="8"/>
      <c r="J72" s="8"/>
      <c r="K72" s="8"/>
      <c r="L72" s="8"/>
      <c r="M72" s="26"/>
      <c r="N72" s="8"/>
    </row>
    <row r="73" spans="1:14" s="5" customFormat="1" ht="14.25">
      <c r="A73" s="8">
        <v>152</v>
      </c>
      <c r="B73" s="9">
        <v>40969</v>
      </c>
      <c r="C73" s="6">
        <v>12.13</v>
      </c>
      <c r="D73" s="10">
        <v>0.41</v>
      </c>
      <c r="E73" s="8" t="s">
        <v>17</v>
      </c>
      <c r="F73" s="8">
        <v>0</v>
      </c>
      <c r="G73" s="8"/>
      <c r="H73" s="8"/>
      <c r="I73" s="8"/>
      <c r="J73" s="8"/>
      <c r="K73" s="8"/>
      <c r="L73" s="8"/>
      <c r="M73" s="26"/>
      <c r="N73" s="8"/>
    </row>
    <row r="74" spans="1:14" s="5" customFormat="1" ht="14.25">
      <c r="A74" s="8">
        <v>153</v>
      </c>
      <c r="B74" s="9">
        <v>40982</v>
      </c>
      <c r="C74" s="6">
        <v>12.52</v>
      </c>
      <c r="D74" s="10"/>
      <c r="E74" s="11" t="s">
        <v>18</v>
      </c>
      <c r="F74" s="8"/>
      <c r="G74" s="8">
        <f>SUM(F68:F73)</f>
        <v>17200</v>
      </c>
      <c r="H74" s="8">
        <f>ROUNDUP(G74*C74,0)</f>
        <v>215344</v>
      </c>
      <c r="I74" s="8"/>
      <c r="J74" s="8">
        <f>J67+K74</f>
        <v>1035941</v>
      </c>
      <c r="K74" s="8">
        <f>H74-I71</f>
        <v>9123</v>
      </c>
      <c r="L74" s="8"/>
      <c r="M74" s="27"/>
      <c r="N74" s="8"/>
    </row>
    <row r="75" spans="1:14" s="5" customFormat="1" ht="14.25">
      <c r="A75" s="8">
        <v>154</v>
      </c>
      <c r="B75" s="9">
        <v>41031</v>
      </c>
      <c r="C75" s="6">
        <v>11.73</v>
      </c>
      <c r="D75" s="10">
        <v>0.46</v>
      </c>
      <c r="E75" s="8" t="s">
        <v>17</v>
      </c>
      <c r="F75" s="8">
        <f>ROUNDUP(J74*0.003/(1*D75),-2)</f>
        <v>6800</v>
      </c>
      <c r="G75" s="8"/>
      <c r="H75" s="8">
        <f>ROUNDUP(F75*C75,0)</f>
        <v>79764</v>
      </c>
      <c r="I75" s="8">
        <f>H75</f>
        <v>79764</v>
      </c>
      <c r="J75" s="8"/>
      <c r="K75" s="8"/>
      <c r="L75" s="8"/>
      <c r="M75" s="25">
        <v>1</v>
      </c>
      <c r="N75" s="25"/>
    </row>
    <row r="76" spans="1:14" s="5" customFormat="1" ht="14.25">
      <c r="A76" s="8">
        <v>155</v>
      </c>
      <c r="B76" s="9">
        <v>41043</v>
      </c>
      <c r="C76" s="6">
        <v>12.01</v>
      </c>
      <c r="D76" s="10"/>
      <c r="E76" s="11" t="s">
        <v>18</v>
      </c>
      <c r="F76" s="8"/>
      <c r="G76" s="8">
        <f>F75</f>
        <v>6800</v>
      </c>
      <c r="H76" s="8">
        <f>ROUNDUP(G76*C76,0)</f>
        <v>81668</v>
      </c>
      <c r="I76" s="8"/>
      <c r="J76" s="8">
        <f>J74+K76</f>
        <v>1037845</v>
      </c>
      <c r="K76" s="8">
        <f>H76-I75</f>
        <v>1904</v>
      </c>
      <c r="L76" s="8"/>
      <c r="M76" s="27"/>
      <c r="N76" s="27"/>
    </row>
    <row r="77" spans="1:14" s="5" customFormat="1" ht="14.25">
      <c r="A77" s="8">
        <v>156</v>
      </c>
      <c r="B77" s="9">
        <v>41253</v>
      </c>
      <c r="C77" s="6">
        <v>14.87</v>
      </c>
      <c r="D77" s="10">
        <v>0.49</v>
      </c>
      <c r="E77" s="8" t="s">
        <v>17</v>
      </c>
      <c r="F77" s="8">
        <f>ROUNDUP(J76*0.003/(1*D77),-2)</f>
        <v>6400</v>
      </c>
      <c r="G77" s="8"/>
      <c r="H77" s="8">
        <f>ROUNDUP(F77*C77,0)</f>
        <v>95168</v>
      </c>
      <c r="I77" s="8">
        <f>H77</f>
        <v>95168</v>
      </c>
      <c r="J77" s="8"/>
      <c r="K77" s="8"/>
      <c r="L77" s="8"/>
      <c r="M77" s="25">
        <v>1</v>
      </c>
      <c r="N77" s="8"/>
    </row>
    <row r="78" spans="1:14" s="5" customFormat="1" ht="14.25">
      <c r="A78" s="8">
        <v>157</v>
      </c>
      <c r="B78" s="9">
        <v>41257</v>
      </c>
      <c r="C78" s="6">
        <v>14.94</v>
      </c>
      <c r="D78" s="10">
        <v>0.49</v>
      </c>
      <c r="E78" s="8" t="s">
        <v>17</v>
      </c>
      <c r="F78" s="8">
        <f>ROUNDUP(J76*0.003/(1*D78),-2)</f>
        <v>6400</v>
      </c>
      <c r="G78" s="8"/>
      <c r="H78" s="8">
        <f t="shared" ref="H78:H80" si="17">ROUNDUP(F78*C78,0)</f>
        <v>95616</v>
      </c>
      <c r="I78" s="8">
        <f>H78+I77</f>
        <v>190784</v>
      </c>
      <c r="J78" s="8"/>
      <c r="K78" s="8"/>
      <c r="L78" s="8"/>
      <c r="M78" s="26"/>
      <c r="N78" s="8"/>
    </row>
    <row r="79" spans="1:14" s="5" customFormat="1" ht="14.25">
      <c r="A79" s="8">
        <v>158</v>
      </c>
      <c r="B79" s="9">
        <v>41263</v>
      </c>
      <c r="C79" s="6">
        <v>14.52</v>
      </c>
      <c r="D79" s="10">
        <v>0.49</v>
      </c>
      <c r="E79" s="8" t="s">
        <v>17</v>
      </c>
      <c r="F79" s="8">
        <f>ROUNDUP(J76*0.003/(1*D79),-2)</f>
        <v>6400</v>
      </c>
      <c r="G79" s="8"/>
      <c r="H79" s="8">
        <f t="shared" si="17"/>
        <v>92928</v>
      </c>
      <c r="I79" s="8">
        <f>H79+I78</f>
        <v>283712</v>
      </c>
      <c r="J79" s="8"/>
      <c r="K79" s="8"/>
      <c r="L79" s="8"/>
      <c r="M79" s="26"/>
      <c r="N79" s="8"/>
    </row>
    <row r="80" spans="1:14" s="5" customFormat="1" ht="14.25">
      <c r="A80" s="8">
        <v>159</v>
      </c>
      <c r="B80" s="9">
        <v>41268</v>
      </c>
      <c r="C80" s="6">
        <v>15.15</v>
      </c>
      <c r="D80" s="10">
        <v>0.49</v>
      </c>
      <c r="E80" s="8" t="s">
        <v>17</v>
      </c>
      <c r="F80" s="8">
        <f>ROUNDUP(J76*0.003/(1*D80),-2)</f>
        <v>6400</v>
      </c>
      <c r="G80" s="8"/>
      <c r="H80" s="8">
        <f t="shared" si="17"/>
        <v>96960</v>
      </c>
      <c r="I80" s="8">
        <f>H80+I79</f>
        <v>380672</v>
      </c>
      <c r="J80" s="8"/>
      <c r="K80" s="8"/>
      <c r="L80" s="8"/>
      <c r="M80" s="26"/>
      <c r="N80" s="8"/>
    </row>
    <row r="81" spans="1:14" s="5" customFormat="1" ht="14.25">
      <c r="A81" s="8">
        <v>160</v>
      </c>
      <c r="B81" s="9">
        <v>41326</v>
      </c>
      <c r="C81" s="6">
        <v>15.36</v>
      </c>
      <c r="D81" s="10"/>
      <c r="E81" s="11" t="s">
        <v>18</v>
      </c>
      <c r="F81" s="8"/>
      <c r="G81" s="8">
        <f>SUM(F77:F80)</f>
        <v>25600</v>
      </c>
      <c r="H81" s="8">
        <f>ROUNDUP(G81*C81,0)</f>
        <v>393216</v>
      </c>
      <c r="I81" s="8"/>
      <c r="J81" s="8">
        <f>J76+K81</f>
        <v>1050389</v>
      </c>
      <c r="K81" s="8">
        <f>H81-I80</f>
        <v>12544</v>
      </c>
      <c r="L81" s="8"/>
      <c r="M81" s="26"/>
      <c r="N81" s="8"/>
    </row>
    <row r="82" spans="1:14" s="5" customFormat="1" ht="14.25">
      <c r="A82" s="8">
        <v>161</v>
      </c>
      <c r="B82" s="9">
        <v>41411</v>
      </c>
      <c r="C82" s="6">
        <v>18.149999999999999</v>
      </c>
      <c r="D82" s="10">
        <v>0.59</v>
      </c>
      <c r="E82" s="8" t="s">
        <v>17</v>
      </c>
      <c r="F82" s="8">
        <f>ROUNDUP(J81*0.003/(1*D82),-2)</f>
        <v>5400</v>
      </c>
      <c r="G82" s="8"/>
      <c r="H82" s="8">
        <f>ROUNDUP(F82*C82,0)</f>
        <v>98010</v>
      </c>
      <c r="I82" s="8">
        <f>H82</f>
        <v>98010</v>
      </c>
      <c r="J82" s="8"/>
      <c r="K82" s="8"/>
      <c r="L82" s="8"/>
      <c r="M82" s="27"/>
      <c r="N82" s="25"/>
    </row>
    <row r="83" spans="1:14" s="5" customFormat="1" ht="14.25">
      <c r="A83" s="8">
        <v>162</v>
      </c>
      <c r="B83" s="9">
        <v>41414</v>
      </c>
      <c r="C83" s="6">
        <v>18.27</v>
      </c>
      <c r="D83" s="10">
        <v>0.57999999999999996</v>
      </c>
      <c r="E83" s="8" t="s">
        <v>17</v>
      </c>
      <c r="F83" s="8">
        <f>ROUNDUP(J81*0.003/(1*D83),-2)</f>
        <v>5500</v>
      </c>
      <c r="G83" s="8"/>
      <c r="H83" s="8">
        <f t="shared" ref="H83:H84" si="18">ROUNDUP(F83*C83,0)</f>
        <v>100485</v>
      </c>
      <c r="I83" s="8">
        <f>H83+I82</f>
        <v>198495</v>
      </c>
      <c r="J83" s="8"/>
      <c r="K83" s="8"/>
      <c r="L83" s="8"/>
      <c r="M83" s="25">
        <v>1</v>
      </c>
      <c r="N83" s="26"/>
    </row>
    <row r="84" spans="1:14" s="5" customFormat="1" ht="14.25">
      <c r="A84" s="8">
        <v>163</v>
      </c>
      <c r="B84" s="9">
        <v>41422</v>
      </c>
      <c r="C84" s="6">
        <v>18.45</v>
      </c>
      <c r="D84" s="10">
        <v>0.66</v>
      </c>
      <c r="E84" s="8" t="s">
        <v>17</v>
      </c>
      <c r="F84" s="8">
        <f>ROUNDUP(J81*0.003/(1*D84),-2)</f>
        <v>4800</v>
      </c>
      <c r="G84" s="8"/>
      <c r="H84" s="8">
        <f t="shared" si="18"/>
        <v>88560</v>
      </c>
      <c r="I84" s="8">
        <f>H84+I83</f>
        <v>287055</v>
      </c>
      <c r="J84" s="8"/>
      <c r="K84" s="8"/>
      <c r="L84" s="8"/>
      <c r="M84" s="26"/>
      <c r="N84" s="26"/>
    </row>
    <row r="85" spans="1:14" s="5" customFormat="1" ht="14.25">
      <c r="A85" s="8">
        <v>164</v>
      </c>
      <c r="B85" s="9">
        <v>41429</v>
      </c>
      <c r="C85" s="6">
        <v>19.36</v>
      </c>
      <c r="D85" s="10"/>
      <c r="E85" s="11" t="s">
        <v>18</v>
      </c>
      <c r="F85" s="8"/>
      <c r="G85" s="8">
        <f>SUM(F82:F84)</f>
        <v>15700</v>
      </c>
      <c r="H85" s="8">
        <f>ROUNDUP(G85*C85,0)</f>
        <v>303952</v>
      </c>
      <c r="I85" s="8"/>
      <c r="J85" s="8">
        <f>J81+K85</f>
        <v>1067286</v>
      </c>
      <c r="K85" s="8">
        <f>H85-I84</f>
        <v>16897</v>
      </c>
      <c r="L85" s="8"/>
      <c r="M85" s="27"/>
      <c r="N85" s="27"/>
    </row>
    <row r="86" spans="1:14" s="5" customFormat="1" ht="14.25">
      <c r="A86" s="8">
        <v>165</v>
      </c>
      <c r="B86" s="9">
        <v>41498</v>
      </c>
      <c r="C86" s="6">
        <v>23.76</v>
      </c>
      <c r="D86" s="10">
        <v>1.1000000000000001</v>
      </c>
      <c r="E86" s="8" t="s">
        <v>17</v>
      </c>
      <c r="F86" s="8">
        <f>ROUNDUP(J85*0.003/(1*D86),-2)</f>
        <v>3000</v>
      </c>
      <c r="G86" s="8"/>
      <c r="H86" s="8">
        <f>ROUNDUP(F86*C86,0)</f>
        <v>71280</v>
      </c>
      <c r="I86" s="8">
        <f>H86</f>
        <v>71280</v>
      </c>
      <c r="J86" s="8"/>
      <c r="K86" s="8"/>
      <c r="L86" s="8"/>
      <c r="M86" s="25">
        <v>1</v>
      </c>
      <c r="N86" s="25"/>
    </row>
    <row r="87" spans="1:14" s="5" customFormat="1" ht="14.25">
      <c r="A87" s="8">
        <v>166</v>
      </c>
      <c r="B87" s="9">
        <v>41509</v>
      </c>
      <c r="C87" s="6">
        <v>25.48</v>
      </c>
      <c r="D87" s="10"/>
      <c r="E87" s="11" t="s">
        <v>18</v>
      </c>
      <c r="F87" s="8"/>
      <c r="G87" s="8">
        <f>F86</f>
        <v>3000</v>
      </c>
      <c r="H87" s="8">
        <f>ROUNDUP(G87*C87,0)</f>
        <v>76440</v>
      </c>
      <c r="I87" s="8"/>
      <c r="J87" s="8">
        <f>J85+K87</f>
        <v>1072446</v>
      </c>
      <c r="K87" s="8">
        <f>H87-I86</f>
        <v>5160</v>
      </c>
      <c r="L87" s="8"/>
      <c r="M87" s="27"/>
      <c r="N87" s="27"/>
    </row>
    <row r="88" spans="1:14" s="5" customFormat="1" ht="14.25">
      <c r="A88" s="8">
        <v>167</v>
      </c>
      <c r="B88" s="9">
        <v>41526</v>
      </c>
      <c r="C88" s="6">
        <v>24.86</v>
      </c>
      <c r="D88" s="10">
        <v>1.1299999999999999</v>
      </c>
      <c r="E88" s="8" t="s">
        <v>17</v>
      </c>
      <c r="F88" s="8">
        <f>ROUNDUP(J87*0.003/(1*D88),-2)</f>
        <v>2900</v>
      </c>
      <c r="G88" s="8"/>
      <c r="H88" s="8">
        <f>ROUNDUP(F88*C88,0)</f>
        <v>72094</v>
      </c>
      <c r="I88" s="8">
        <f>H88</f>
        <v>72094</v>
      </c>
      <c r="J88" s="8"/>
      <c r="K88" s="8"/>
      <c r="L88" s="8"/>
      <c r="M88" s="8"/>
      <c r="N88" s="25">
        <v>1</v>
      </c>
    </row>
    <row r="89" spans="1:14" s="5" customFormat="1" ht="14.25">
      <c r="A89" s="8">
        <v>168</v>
      </c>
      <c r="B89" s="9">
        <v>41527</v>
      </c>
      <c r="C89" s="6">
        <v>25.15</v>
      </c>
      <c r="D89" s="10">
        <v>1.1200000000000001</v>
      </c>
      <c r="E89" s="8" t="s">
        <v>17</v>
      </c>
      <c r="F89" s="8">
        <f>ROUNDUP(J87*0.003/(1*D89),-2)</f>
        <v>2900</v>
      </c>
      <c r="G89" s="8"/>
      <c r="H89" s="8">
        <f t="shared" ref="H89:H90" si="19">ROUNDUP(F89*C89,0)</f>
        <v>72935</v>
      </c>
      <c r="I89" s="8">
        <f>H89+I88</f>
        <v>145029</v>
      </c>
      <c r="J89" s="8"/>
      <c r="K89" s="8"/>
      <c r="L89" s="8"/>
      <c r="M89" s="8"/>
      <c r="N89" s="26"/>
    </row>
    <row r="90" spans="1:14" s="5" customFormat="1" ht="14.25">
      <c r="A90" s="8">
        <v>169</v>
      </c>
      <c r="B90" s="9">
        <v>41529</v>
      </c>
      <c r="C90" s="6">
        <v>25</v>
      </c>
      <c r="D90" s="10">
        <v>1.08</v>
      </c>
      <c r="E90" s="8" t="s">
        <v>17</v>
      </c>
      <c r="F90" s="8">
        <f>ROUNDUP(J87*0.003/(1*D90),-2)</f>
        <v>3000</v>
      </c>
      <c r="G90" s="8"/>
      <c r="H90" s="8">
        <f t="shared" si="19"/>
        <v>75000</v>
      </c>
      <c r="I90" s="8">
        <f>H90+I89</f>
        <v>220029</v>
      </c>
      <c r="J90" s="8"/>
      <c r="K90" s="8"/>
      <c r="L90" s="8"/>
      <c r="M90" s="8"/>
      <c r="N90" s="26"/>
    </row>
    <row r="91" spans="1:14" s="5" customFormat="1" ht="14.25">
      <c r="A91" s="8">
        <v>170</v>
      </c>
      <c r="B91" s="9">
        <v>41534</v>
      </c>
      <c r="C91" s="6">
        <v>24.3</v>
      </c>
      <c r="D91" s="10"/>
      <c r="E91" s="11" t="s">
        <v>18</v>
      </c>
      <c r="F91" s="8"/>
      <c r="G91" s="8">
        <f>SUM(F88:F90)</f>
        <v>8800</v>
      </c>
      <c r="H91" s="8">
        <f>ROUNDUP(G91*C91,0)</f>
        <v>213840</v>
      </c>
      <c r="I91" s="8"/>
      <c r="J91" s="8">
        <f>J87+L91</f>
        <v>1066257</v>
      </c>
      <c r="K91" s="8"/>
      <c r="L91" s="8">
        <f>H91-I90</f>
        <v>-6189</v>
      </c>
      <c r="M91" s="8"/>
      <c r="N91" s="27"/>
    </row>
    <row r="92" spans="1:14" s="5" customFormat="1" ht="14.25">
      <c r="A92" s="8">
        <v>171</v>
      </c>
      <c r="B92" s="9">
        <v>41606</v>
      </c>
      <c r="C92" s="6">
        <v>29.39</v>
      </c>
      <c r="D92" s="10">
        <v>1.18</v>
      </c>
      <c r="E92" s="8" t="s">
        <v>17</v>
      </c>
      <c r="F92" s="8">
        <f>ROUNDUP(J91*0.003/(1*D92),-2)</f>
        <v>2800</v>
      </c>
      <c r="G92" s="8"/>
      <c r="H92" s="8">
        <f>ROUNDUP(F92*C92,0)</f>
        <v>82292</v>
      </c>
      <c r="I92" s="8">
        <f>H92</f>
        <v>82292</v>
      </c>
      <c r="J92" s="8"/>
      <c r="K92" s="8"/>
      <c r="L92" s="8"/>
      <c r="M92" s="8"/>
      <c r="N92" s="25">
        <v>1</v>
      </c>
    </row>
    <row r="93" spans="1:14" s="5" customFormat="1" ht="14.25">
      <c r="A93" s="8">
        <v>172</v>
      </c>
      <c r="B93" s="9">
        <v>41612</v>
      </c>
      <c r="C93" s="6">
        <v>28.02</v>
      </c>
      <c r="D93" s="10">
        <v>1.1299999999999999</v>
      </c>
      <c r="E93" s="8" t="s">
        <v>17</v>
      </c>
      <c r="F93" s="8">
        <f>ROUNDUP(J91*0.003/(1*D93),-2)</f>
        <v>2900</v>
      </c>
      <c r="G93" s="8"/>
      <c r="H93" s="8">
        <f t="shared" ref="H93" si="20">ROUNDUP(F93*C93,0)</f>
        <v>81258</v>
      </c>
      <c r="I93" s="8">
        <f>H93+I92</f>
        <v>163550</v>
      </c>
      <c r="J93" s="8"/>
      <c r="K93" s="8"/>
      <c r="L93" s="8"/>
      <c r="M93" s="8"/>
      <c r="N93" s="26"/>
    </row>
    <row r="94" spans="1:14" s="5" customFormat="1" ht="14.25">
      <c r="A94" s="8">
        <v>173</v>
      </c>
      <c r="B94" s="9">
        <v>41624</v>
      </c>
      <c r="C94" s="6">
        <v>26.1</v>
      </c>
      <c r="D94" s="10"/>
      <c r="E94" s="11" t="s">
        <v>18</v>
      </c>
      <c r="F94" s="8"/>
      <c r="G94" s="8">
        <f>SUM(F92:F93)</f>
        <v>5700</v>
      </c>
      <c r="H94" s="8">
        <f>ROUNDUP(G94*C94,0)</f>
        <v>148770</v>
      </c>
      <c r="I94" s="8"/>
      <c r="J94" s="8">
        <f>J91+L94</f>
        <v>1051477</v>
      </c>
      <c r="K94" s="8"/>
      <c r="L94" s="8">
        <f>H94-I93</f>
        <v>-14780</v>
      </c>
      <c r="M94" s="8"/>
      <c r="N94" s="27"/>
    </row>
    <row r="95" spans="1:14" s="5" customFormat="1" ht="14.25">
      <c r="A95" s="8">
        <v>174</v>
      </c>
      <c r="B95" s="9">
        <v>41680</v>
      </c>
      <c r="C95" s="6">
        <v>25.1</v>
      </c>
      <c r="D95" s="10">
        <v>1.08</v>
      </c>
      <c r="E95" s="8" t="s">
        <v>17</v>
      </c>
      <c r="F95" s="8">
        <f>ROUNDUP(J94*0.003/(1*D95),-2)</f>
        <v>3000</v>
      </c>
      <c r="G95" s="8"/>
      <c r="H95" s="8">
        <f>ROUNDUP(F95*C95,0)</f>
        <v>75300</v>
      </c>
      <c r="I95" s="8">
        <f>H95</f>
        <v>75300</v>
      </c>
      <c r="J95" s="8"/>
      <c r="K95" s="8"/>
      <c r="L95" s="8"/>
      <c r="M95" s="8"/>
      <c r="N95" s="25">
        <v>1</v>
      </c>
    </row>
    <row r="96" spans="1:14" s="5" customFormat="1" ht="14.25">
      <c r="A96" s="8">
        <v>175</v>
      </c>
      <c r="B96" s="9">
        <v>41681</v>
      </c>
      <c r="C96" s="6">
        <v>25.04</v>
      </c>
      <c r="D96" s="10">
        <v>1.08</v>
      </c>
      <c r="E96" s="8" t="s">
        <v>17</v>
      </c>
      <c r="F96" s="8">
        <f>ROUNDUP(J94*0.003/(1*D96),-2)</f>
        <v>3000</v>
      </c>
      <c r="G96" s="8"/>
      <c r="H96" s="8">
        <f t="shared" ref="H96:H97" si="21">ROUNDUP(F96*C96,0)</f>
        <v>75120</v>
      </c>
      <c r="I96" s="8">
        <f>H96+I95</f>
        <v>150420</v>
      </c>
      <c r="J96" s="8"/>
      <c r="K96" s="8"/>
      <c r="L96" s="8"/>
      <c r="M96" s="8"/>
      <c r="N96" s="26"/>
    </row>
    <row r="97" spans="1:14" s="5" customFormat="1" ht="14.25">
      <c r="A97" s="8">
        <v>176</v>
      </c>
      <c r="B97" s="9">
        <v>41687</v>
      </c>
      <c r="C97" s="6">
        <v>26.09</v>
      </c>
      <c r="D97" s="10">
        <v>1.06</v>
      </c>
      <c r="E97" s="8" t="s">
        <v>17</v>
      </c>
      <c r="F97" s="8">
        <f>ROUNDUP(J94*0.003/(1*D97),-2)</f>
        <v>3000</v>
      </c>
      <c r="G97" s="8"/>
      <c r="H97" s="8">
        <f t="shared" si="21"/>
        <v>78270</v>
      </c>
      <c r="I97" s="8">
        <f>H97+I96</f>
        <v>228690</v>
      </c>
      <c r="J97" s="8"/>
      <c r="K97" s="8"/>
      <c r="L97" s="8"/>
      <c r="M97" s="8"/>
      <c r="N97" s="26"/>
    </row>
    <row r="98" spans="1:14" s="5" customFormat="1" ht="14.25">
      <c r="A98" s="8">
        <v>177</v>
      </c>
      <c r="B98" s="9">
        <v>41694</v>
      </c>
      <c r="C98" s="6">
        <v>23.34</v>
      </c>
      <c r="D98" s="10"/>
      <c r="E98" s="11" t="s">
        <v>18</v>
      </c>
      <c r="F98" s="8"/>
      <c r="G98" s="8">
        <f>SUM(F95:F97)</f>
        <v>9000</v>
      </c>
      <c r="H98" s="8">
        <f>ROUNDUP(G98*C98,0)</f>
        <v>210060</v>
      </c>
      <c r="I98" s="8"/>
      <c r="J98" s="8">
        <f>J94+L98</f>
        <v>1032847</v>
      </c>
      <c r="K98" s="8"/>
      <c r="L98" s="8">
        <f>H98-I97</f>
        <v>-18630</v>
      </c>
      <c r="M98" s="8"/>
      <c r="N98" s="27"/>
    </row>
    <row r="99" spans="1:14" s="5" customFormat="1" ht="14.25">
      <c r="A99" s="8">
        <v>178</v>
      </c>
      <c r="B99" s="9">
        <v>41737</v>
      </c>
      <c r="C99" s="6">
        <v>24.18</v>
      </c>
      <c r="D99" s="10">
        <v>0.97</v>
      </c>
      <c r="E99" s="8" t="s">
        <v>17</v>
      </c>
      <c r="F99" s="8">
        <f>ROUNDUP(J98*0.003/(1*D99),-2)</f>
        <v>3200</v>
      </c>
      <c r="G99" s="8"/>
      <c r="H99" s="8">
        <f>ROUNDUP(F99*C99,0)</f>
        <v>77376</v>
      </c>
      <c r="I99" s="8">
        <f>H99</f>
        <v>77376</v>
      </c>
      <c r="J99" s="8"/>
      <c r="K99" s="8"/>
      <c r="L99" s="8"/>
      <c r="M99" s="8"/>
      <c r="N99" s="25">
        <v>1</v>
      </c>
    </row>
    <row r="100" spans="1:14" s="5" customFormat="1" ht="14.25">
      <c r="A100" s="8">
        <v>179</v>
      </c>
      <c r="B100" s="9">
        <v>41739</v>
      </c>
      <c r="C100" s="6">
        <v>24.02</v>
      </c>
      <c r="D100" s="10">
        <v>0.98</v>
      </c>
      <c r="E100" s="8" t="s">
        <v>17</v>
      </c>
      <c r="F100" s="8">
        <f>ROUNDUP(J98*0.003/(1*D100),-2)</f>
        <v>3200</v>
      </c>
      <c r="G100" s="8"/>
      <c r="H100" s="8">
        <f t="shared" ref="H100" si="22">ROUNDUP(F100*C100,0)</f>
        <v>76864</v>
      </c>
      <c r="I100" s="8">
        <f>H100+I99</f>
        <v>154240</v>
      </c>
      <c r="J100" s="8"/>
      <c r="K100" s="8"/>
      <c r="L100" s="8"/>
      <c r="M100" s="8"/>
      <c r="N100" s="26"/>
    </row>
    <row r="101" spans="1:14" s="5" customFormat="1" ht="14.25">
      <c r="A101" s="8">
        <v>180</v>
      </c>
      <c r="B101" s="9">
        <v>41750</v>
      </c>
      <c r="C101" s="6">
        <v>23.6</v>
      </c>
      <c r="D101" s="10"/>
      <c r="E101" s="11" t="s">
        <v>18</v>
      </c>
      <c r="F101" s="8"/>
      <c r="G101" s="8">
        <f>SUM(F99:F100)</f>
        <v>6400</v>
      </c>
      <c r="H101" s="8">
        <f>ROUNDUP(G101*C101,0)</f>
        <v>151040</v>
      </c>
      <c r="I101" s="8"/>
      <c r="J101" s="8">
        <f>J98+L101</f>
        <v>1029647</v>
      </c>
      <c r="K101" s="8"/>
      <c r="L101" s="8">
        <f>H101-I100</f>
        <v>-3200</v>
      </c>
      <c r="M101" s="8"/>
      <c r="N101" s="27"/>
    </row>
    <row r="102" spans="1:14" s="5" customFormat="1" ht="14.25">
      <c r="A102" s="8">
        <v>181</v>
      </c>
      <c r="B102" s="9">
        <v>41803</v>
      </c>
      <c r="C102" s="6">
        <v>25.5</v>
      </c>
      <c r="D102" s="10">
        <v>0.63</v>
      </c>
      <c r="E102" s="8" t="s">
        <v>17</v>
      </c>
      <c r="F102" s="8">
        <f>ROUNDUP(J101*0.003/(1*D102),-2)</f>
        <v>5000</v>
      </c>
      <c r="G102" s="8"/>
      <c r="H102" s="8">
        <f>ROUNDUP(F102*C102,0)</f>
        <v>127500</v>
      </c>
      <c r="I102" s="8">
        <f>H102</f>
        <v>127500</v>
      </c>
      <c r="J102" s="8"/>
      <c r="K102" s="8"/>
      <c r="L102" s="8"/>
      <c r="M102" s="8"/>
      <c r="N102" s="25">
        <v>1</v>
      </c>
    </row>
    <row r="103" spans="1:14" s="5" customFormat="1" ht="14.25">
      <c r="A103" s="8">
        <v>182</v>
      </c>
      <c r="B103" s="9">
        <v>41806</v>
      </c>
      <c r="C103" s="6">
        <v>25.87</v>
      </c>
      <c r="D103" s="10">
        <v>0.63</v>
      </c>
      <c r="E103" s="8" t="s">
        <v>17</v>
      </c>
      <c r="F103" s="8">
        <f>ROUNDUP(J101*0.003/(1*D103),-2)</f>
        <v>5000</v>
      </c>
      <c r="G103" s="8"/>
      <c r="H103" s="8">
        <f t="shared" ref="H103" si="23">ROUNDUP(F103*C103,0)</f>
        <v>129350</v>
      </c>
      <c r="I103" s="8">
        <f>H103+I102</f>
        <v>256850</v>
      </c>
      <c r="J103" s="8"/>
      <c r="K103" s="8"/>
      <c r="L103" s="8"/>
      <c r="M103" s="8"/>
      <c r="N103" s="26"/>
    </row>
    <row r="104" spans="1:14" s="5" customFormat="1" ht="14.25">
      <c r="A104" s="8">
        <v>183</v>
      </c>
      <c r="B104" s="9">
        <v>41809</v>
      </c>
      <c r="C104" s="6">
        <v>24.5</v>
      </c>
      <c r="D104" s="10"/>
      <c r="E104" s="11" t="s">
        <v>18</v>
      </c>
      <c r="F104" s="8"/>
      <c r="G104" s="8">
        <f>SUM(F102:F103)</f>
        <v>10000</v>
      </c>
      <c r="H104" s="8">
        <f>ROUNDUP(G104*C104,0)</f>
        <v>245000</v>
      </c>
      <c r="I104" s="8"/>
      <c r="J104" s="8">
        <f>J101+L104</f>
        <v>1017797</v>
      </c>
      <c r="K104" s="8"/>
      <c r="L104" s="8">
        <f>H104-I103</f>
        <v>-11850</v>
      </c>
      <c r="M104" s="8"/>
      <c r="N104" s="27"/>
    </row>
    <row r="105" spans="1:14" s="5" customFormat="1" ht="14.25">
      <c r="A105" s="8">
        <v>184</v>
      </c>
      <c r="B105" s="9">
        <v>41843</v>
      </c>
      <c r="C105" s="6">
        <v>24.74</v>
      </c>
      <c r="D105" s="10">
        <v>0.71</v>
      </c>
      <c r="E105" s="8" t="s">
        <v>17</v>
      </c>
      <c r="F105" s="8">
        <f>ROUNDUP(J104*0.003/(1*D105),-2)</f>
        <v>4400</v>
      </c>
      <c r="G105" s="8"/>
      <c r="H105" s="8">
        <f>ROUNDUP(F105*C105,0)</f>
        <v>108856</v>
      </c>
      <c r="I105" s="8">
        <f>H105</f>
        <v>108856</v>
      </c>
      <c r="J105" s="8"/>
      <c r="K105" s="8"/>
      <c r="L105" s="8"/>
      <c r="M105" s="25">
        <v>1</v>
      </c>
      <c r="N105" s="8"/>
    </row>
    <row r="106" spans="1:14" s="5" customFormat="1" ht="14.25">
      <c r="A106" s="8">
        <v>185</v>
      </c>
      <c r="B106" s="9">
        <v>41844</v>
      </c>
      <c r="C106" s="6">
        <v>24.58</v>
      </c>
      <c r="D106" s="10">
        <v>0.7</v>
      </c>
      <c r="E106" s="8" t="s">
        <v>17</v>
      </c>
      <c r="F106" s="8">
        <f>ROUNDUP(J104*0.003/(1*D106),-2)</f>
        <v>4400</v>
      </c>
      <c r="G106" s="8"/>
      <c r="H106" s="8">
        <f t="shared" ref="H106:H107" si="24">ROUNDUP(F106*C106,0)</f>
        <v>108152</v>
      </c>
      <c r="I106" s="8">
        <f>H106+I105</f>
        <v>217008</v>
      </c>
      <c r="J106" s="8"/>
      <c r="K106" s="8"/>
      <c r="L106" s="8"/>
      <c r="M106" s="26"/>
      <c r="N106" s="8"/>
    </row>
    <row r="107" spans="1:14" s="5" customFormat="1" ht="14.25">
      <c r="A107" s="8">
        <v>186</v>
      </c>
      <c r="B107" s="9">
        <v>41845</v>
      </c>
      <c r="C107" s="6">
        <v>24.93</v>
      </c>
      <c r="D107" s="10">
        <v>0.69</v>
      </c>
      <c r="E107" s="8" t="s">
        <v>17</v>
      </c>
      <c r="F107" s="8">
        <f>ROUNDUP(J104*0.003/(1*D107),-2)</f>
        <v>4500</v>
      </c>
      <c r="G107" s="8"/>
      <c r="H107" s="8">
        <f t="shared" si="24"/>
        <v>112185</v>
      </c>
      <c r="I107" s="8">
        <f>H107+I106</f>
        <v>329193</v>
      </c>
      <c r="J107" s="8"/>
      <c r="K107" s="8"/>
      <c r="L107" s="8"/>
      <c r="M107" s="26"/>
      <c r="N107" s="8"/>
    </row>
    <row r="108" spans="1:14" s="5" customFormat="1" ht="14.25">
      <c r="A108" s="8">
        <v>187</v>
      </c>
      <c r="B108" s="9">
        <v>41877</v>
      </c>
      <c r="C108" s="6">
        <v>25.9</v>
      </c>
      <c r="D108" s="10"/>
      <c r="E108" s="11" t="s">
        <v>18</v>
      </c>
      <c r="F108" s="8"/>
      <c r="G108" s="8">
        <f>SUM(F105:F107)</f>
        <v>13300</v>
      </c>
      <c r="H108" s="8">
        <f>ROUNDUP(G108*C108,0)</f>
        <v>344470</v>
      </c>
      <c r="I108" s="8"/>
      <c r="J108" s="8">
        <f>J104+K108</f>
        <v>1033074</v>
      </c>
      <c r="K108" s="8">
        <f>H108-I107</f>
        <v>15277</v>
      </c>
      <c r="L108" s="8"/>
      <c r="M108" s="27"/>
      <c r="N108" s="8"/>
    </row>
    <row r="109" spans="1:14" s="5" customFormat="1" ht="14.25">
      <c r="A109" s="8">
        <v>188</v>
      </c>
      <c r="B109" s="9">
        <v>41884</v>
      </c>
      <c r="C109" s="6">
        <v>26.9</v>
      </c>
      <c r="D109" s="10">
        <v>0.64</v>
      </c>
      <c r="E109" s="8" t="s">
        <v>17</v>
      </c>
      <c r="F109" s="8">
        <f>ROUNDUP(J108*0.003/(1*D109),-2)</f>
        <v>4900</v>
      </c>
      <c r="G109" s="8"/>
      <c r="H109" s="8">
        <f>ROUNDUP(F109*C109,0)</f>
        <v>131810</v>
      </c>
      <c r="I109" s="8">
        <f>H109</f>
        <v>131810</v>
      </c>
      <c r="J109" s="8"/>
      <c r="K109" s="8"/>
      <c r="L109" s="8"/>
      <c r="M109" s="25">
        <v>1</v>
      </c>
      <c r="N109" s="8"/>
    </row>
    <row r="110" spans="1:14" s="5" customFormat="1" ht="14.25">
      <c r="A110" s="8">
        <v>189</v>
      </c>
      <c r="B110" s="9">
        <v>41885</v>
      </c>
      <c r="C110" s="6">
        <v>26.65</v>
      </c>
      <c r="D110" s="10">
        <v>0.65</v>
      </c>
      <c r="E110" s="8" t="s">
        <v>17</v>
      </c>
      <c r="F110" s="8">
        <f>ROUNDUP(J108*0.003/(1*D110),-2)</f>
        <v>4800</v>
      </c>
      <c r="G110" s="8"/>
      <c r="H110" s="8">
        <f t="shared" ref="H110:H112" si="25">ROUNDUP(F110*C110,0)</f>
        <v>127920</v>
      </c>
      <c r="I110" s="8">
        <f>H110+I109</f>
        <v>259730</v>
      </c>
      <c r="J110" s="8"/>
      <c r="K110" s="8"/>
      <c r="L110" s="8"/>
      <c r="M110" s="26"/>
      <c r="N110" s="8"/>
    </row>
    <row r="111" spans="1:14" s="5" customFormat="1" ht="14.25">
      <c r="A111" s="8">
        <v>190</v>
      </c>
      <c r="B111" s="9">
        <v>41886</v>
      </c>
      <c r="C111" s="6">
        <v>26.88</v>
      </c>
      <c r="D111" s="10">
        <v>0.66</v>
      </c>
      <c r="E111" s="8" t="s">
        <v>17</v>
      </c>
      <c r="F111" s="8">
        <f>ROUNDUP(J108*0.003/(1*D111),-2)</f>
        <v>4700</v>
      </c>
      <c r="G111" s="8"/>
      <c r="H111" s="8">
        <f t="shared" si="25"/>
        <v>126336</v>
      </c>
      <c r="I111" s="8">
        <f>H111+I110</f>
        <v>386066</v>
      </c>
      <c r="J111" s="8"/>
      <c r="K111" s="8"/>
      <c r="L111" s="8"/>
      <c r="M111" s="26"/>
      <c r="N111" s="8"/>
    </row>
    <row r="112" spans="1:14" s="5" customFormat="1" ht="14.25">
      <c r="A112" s="8">
        <v>191</v>
      </c>
      <c r="B112" s="9">
        <v>41887</v>
      </c>
      <c r="C112" s="6">
        <v>26.75</v>
      </c>
      <c r="D112" s="10">
        <v>0.66</v>
      </c>
      <c r="E112" s="8" t="s">
        <v>17</v>
      </c>
      <c r="F112" s="8">
        <f>ROUNDUP(J108*0.003/(1*D112),-2)</f>
        <v>4700</v>
      </c>
      <c r="G112" s="8"/>
      <c r="H112" s="8">
        <f t="shared" si="25"/>
        <v>125725</v>
      </c>
      <c r="I112" s="8">
        <f>H112+I111</f>
        <v>511791</v>
      </c>
      <c r="J112" s="8"/>
      <c r="K112" s="8"/>
      <c r="L112" s="8"/>
      <c r="M112" s="26"/>
      <c r="N112" s="8"/>
    </row>
    <row r="113" spans="1:14" s="5" customFormat="1" ht="14.25">
      <c r="A113" s="8">
        <v>192</v>
      </c>
      <c r="B113" s="9">
        <v>41929</v>
      </c>
      <c r="C113" s="6">
        <v>27.43</v>
      </c>
      <c r="D113" s="10"/>
      <c r="E113" s="11" t="s">
        <v>18</v>
      </c>
      <c r="F113" s="8"/>
      <c r="G113" s="8">
        <f>SUM(F109:F112)</f>
        <v>19100</v>
      </c>
      <c r="H113" s="8">
        <f>ROUNDUP(G113*C113,0)</f>
        <v>523913</v>
      </c>
      <c r="I113" s="8"/>
      <c r="J113" s="8">
        <f>J108+K113</f>
        <v>1045196</v>
      </c>
      <c r="K113" s="8">
        <f>H113-I112</f>
        <v>12122</v>
      </c>
      <c r="L113" s="8"/>
      <c r="M113" s="27"/>
      <c r="N113" s="8"/>
    </row>
    <row r="114" spans="1:14" s="5" customFormat="1" ht="14.25">
      <c r="A114" s="8">
        <v>193</v>
      </c>
      <c r="B114" s="9">
        <v>41943</v>
      </c>
      <c r="C114" s="6">
        <v>28.44</v>
      </c>
      <c r="D114" s="10">
        <v>0.68</v>
      </c>
      <c r="E114" s="8" t="s">
        <v>17</v>
      </c>
      <c r="F114" s="8">
        <f>ROUNDUP(J113*0.003/(1*D114),-2)</f>
        <v>4700</v>
      </c>
      <c r="G114" s="8"/>
      <c r="H114" s="8">
        <f>ROUNDUP(F114*C114,0)</f>
        <v>133668</v>
      </c>
      <c r="I114" s="8">
        <f>H114</f>
        <v>133668</v>
      </c>
      <c r="J114" s="8"/>
      <c r="K114" s="8"/>
      <c r="L114" s="8"/>
      <c r="M114" s="25">
        <v>1</v>
      </c>
      <c r="N114" s="8"/>
    </row>
    <row r="115" spans="1:14" s="5" customFormat="1" ht="14.25">
      <c r="A115" s="8">
        <v>194</v>
      </c>
      <c r="B115" s="9">
        <v>41953</v>
      </c>
      <c r="C115" s="6">
        <v>28.2</v>
      </c>
      <c r="D115" s="10">
        <v>0.77</v>
      </c>
      <c r="E115" s="8" t="s">
        <v>17</v>
      </c>
      <c r="F115" s="8">
        <f>ROUNDUP(J113*0.003/(1*D115),-2)</f>
        <v>4100</v>
      </c>
      <c r="G115" s="8"/>
      <c r="H115" s="8">
        <f t="shared" ref="H115:H117" si="26">ROUNDUP(F115*C115,0)</f>
        <v>115620</v>
      </c>
      <c r="I115" s="8">
        <f>H115+I114</f>
        <v>249288</v>
      </c>
      <c r="J115" s="8"/>
      <c r="K115" s="8"/>
      <c r="L115" s="8"/>
      <c r="M115" s="26"/>
      <c r="N115" s="8"/>
    </row>
    <row r="116" spans="1:14" s="5" customFormat="1" ht="14.25">
      <c r="A116" s="8">
        <v>195</v>
      </c>
      <c r="B116" s="9">
        <v>41955</v>
      </c>
      <c r="C116" s="6">
        <v>27.8</v>
      </c>
      <c r="D116" s="10">
        <v>0.79</v>
      </c>
      <c r="E116" s="8" t="s">
        <v>17</v>
      </c>
      <c r="F116" s="8">
        <f>ROUNDUP(J113*0.003/(1*D116),-2)</f>
        <v>4000</v>
      </c>
      <c r="G116" s="8"/>
      <c r="H116" s="8">
        <f t="shared" si="26"/>
        <v>111200</v>
      </c>
      <c r="I116" s="8">
        <f>H116+I115</f>
        <v>360488</v>
      </c>
      <c r="J116" s="8"/>
      <c r="K116" s="8"/>
      <c r="L116" s="8"/>
      <c r="M116" s="26"/>
      <c r="N116" s="8"/>
    </row>
    <row r="117" spans="1:14" s="5" customFormat="1" ht="14.25">
      <c r="A117" s="8">
        <v>196</v>
      </c>
      <c r="B117" s="9">
        <v>41967</v>
      </c>
      <c r="C117" s="6">
        <v>29.07</v>
      </c>
      <c r="D117" s="10">
        <v>0.74</v>
      </c>
      <c r="E117" s="8" t="s">
        <v>17</v>
      </c>
      <c r="F117" s="8">
        <f>ROUNDUP(J113*0.003/(1*D117),-2)</f>
        <v>4300</v>
      </c>
      <c r="G117" s="8"/>
      <c r="H117" s="8">
        <f t="shared" si="26"/>
        <v>125001</v>
      </c>
      <c r="I117" s="8">
        <f>H117+I116</f>
        <v>485489</v>
      </c>
      <c r="J117" s="8"/>
      <c r="K117" s="8"/>
      <c r="L117" s="8"/>
      <c r="M117" s="26"/>
      <c r="N117" s="8"/>
    </row>
    <row r="118" spans="1:14" s="5" customFormat="1" ht="14.25">
      <c r="A118" s="8">
        <v>197</v>
      </c>
      <c r="B118" s="9">
        <v>42023</v>
      </c>
      <c r="C118" s="6">
        <v>35.1</v>
      </c>
      <c r="D118" s="10"/>
      <c r="E118" s="11" t="s">
        <v>18</v>
      </c>
      <c r="F118" s="8"/>
      <c r="G118" s="8">
        <f>SUM(F114:F117)</f>
        <v>17100</v>
      </c>
      <c r="H118" s="8">
        <f>ROUNDUP(G118*C118,0)</f>
        <v>600210</v>
      </c>
      <c r="I118" s="8"/>
      <c r="J118" s="8">
        <f>J113+K118</f>
        <v>1159917</v>
      </c>
      <c r="K118" s="8">
        <f>H118-I117</f>
        <v>114721</v>
      </c>
      <c r="L118" s="8"/>
      <c r="M118" s="27"/>
      <c r="N118" s="8"/>
    </row>
    <row r="119" spans="1:14" s="5" customFormat="1" ht="14.25">
      <c r="A119" s="8">
        <v>198</v>
      </c>
      <c r="B119" s="9">
        <v>42075</v>
      </c>
      <c r="C119" s="6">
        <v>38.36</v>
      </c>
      <c r="D119" s="10">
        <v>1.3</v>
      </c>
      <c r="E119" s="8" t="s">
        <v>17</v>
      </c>
      <c r="F119" s="8">
        <f>ROUNDUP(J118*0.003/(1*D119),-2)</f>
        <v>2700</v>
      </c>
      <c r="G119" s="8"/>
      <c r="H119" s="8">
        <f>ROUNDUP(F119*C119,0)</f>
        <v>103572</v>
      </c>
      <c r="I119" s="8">
        <f>H119</f>
        <v>103572</v>
      </c>
      <c r="J119" s="8"/>
      <c r="K119" s="8"/>
      <c r="L119" s="8"/>
      <c r="M119" s="25">
        <v>1</v>
      </c>
      <c r="N119" s="8"/>
    </row>
    <row r="120" spans="1:14" s="5" customFormat="1" ht="14.25">
      <c r="A120" s="8">
        <v>199</v>
      </c>
      <c r="B120" s="9">
        <v>42079</v>
      </c>
      <c r="C120" s="6">
        <v>39.01</v>
      </c>
      <c r="D120" s="10">
        <v>1.24</v>
      </c>
      <c r="E120" s="8" t="s">
        <v>17</v>
      </c>
      <c r="F120" s="8">
        <f>ROUNDUP(J118*0.003/(1*D120),-2)</f>
        <v>2900</v>
      </c>
      <c r="G120" s="8"/>
      <c r="H120" s="8">
        <f t="shared" ref="H120:H122" si="27">ROUNDUP(F120*C120,0)</f>
        <v>113129</v>
      </c>
      <c r="I120" s="8">
        <f>H120+I119</f>
        <v>216701</v>
      </c>
      <c r="J120" s="8"/>
      <c r="K120" s="8"/>
      <c r="L120" s="8"/>
      <c r="M120" s="26"/>
      <c r="N120" s="8"/>
    </row>
    <row r="121" spans="1:14" s="5" customFormat="1" ht="14.25">
      <c r="A121" s="8">
        <v>200</v>
      </c>
      <c r="B121" s="9">
        <v>42080</v>
      </c>
      <c r="C121" s="6">
        <v>39.81</v>
      </c>
      <c r="D121" s="10">
        <v>1.22</v>
      </c>
      <c r="E121" s="8" t="s">
        <v>17</v>
      </c>
      <c r="F121" s="8">
        <f>ROUNDUP(J118*0.003/(1*D121),-2)</f>
        <v>2900</v>
      </c>
      <c r="G121" s="8"/>
      <c r="H121" s="8">
        <f t="shared" si="27"/>
        <v>115449</v>
      </c>
      <c r="I121" s="8">
        <f>H121+I120</f>
        <v>332150</v>
      </c>
      <c r="J121" s="8"/>
      <c r="K121" s="8"/>
      <c r="L121" s="8"/>
      <c r="M121" s="26"/>
      <c r="N121" s="8"/>
    </row>
    <row r="122" spans="1:14" s="5" customFormat="1" ht="14.25">
      <c r="A122" s="8">
        <v>201</v>
      </c>
      <c r="B122" s="9">
        <v>42081</v>
      </c>
      <c r="C122" s="6">
        <v>40.31</v>
      </c>
      <c r="D122" s="10">
        <v>1.22</v>
      </c>
      <c r="E122" s="8" t="s">
        <v>17</v>
      </c>
      <c r="F122" s="8">
        <f>F119*4-F119-F120-F121</f>
        <v>2300</v>
      </c>
      <c r="G122" s="8"/>
      <c r="H122" s="8">
        <f t="shared" si="27"/>
        <v>92713</v>
      </c>
      <c r="I122" s="8">
        <f>H122+I121</f>
        <v>424863</v>
      </c>
      <c r="J122" s="8"/>
      <c r="K122" s="8"/>
      <c r="L122" s="8"/>
      <c r="M122" s="26"/>
      <c r="N122" s="8"/>
    </row>
    <row r="123" spans="1:14" s="5" customFormat="1" ht="14.25">
      <c r="A123" s="8">
        <v>202</v>
      </c>
      <c r="B123" s="9">
        <v>42083</v>
      </c>
      <c r="C123" s="6">
        <v>39.89</v>
      </c>
      <c r="D123" s="10">
        <v>1.19</v>
      </c>
      <c r="E123" s="8" t="s">
        <v>17</v>
      </c>
      <c r="F123" s="8">
        <v>0</v>
      </c>
      <c r="G123" s="8"/>
      <c r="H123" s="8"/>
      <c r="I123" s="8"/>
      <c r="J123" s="8"/>
      <c r="K123" s="8"/>
      <c r="L123" s="8"/>
      <c r="M123" s="26"/>
      <c r="N123" s="8"/>
    </row>
    <row r="124" spans="1:14" s="5" customFormat="1" ht="14.25">
      <c r="A124" s="8">
        <v>203</v>
      </c>
      <c r="B124" s="9">
        <v>42130</v>
      </c>
      <c r="C124" s="6">
        <v>40.39</v>
      </c>
      <c r="D124" s="10"/>
      <c r="E124" s="11" t="s">
        <v>18</v>
      </c>
      <c r="F124" s="8"/>
      <c r="G124" s="8">
        <f>SUM(F119:F123)</f>
        <v>10800</v>
      </c>
      <c r="H124" s="8">
        <f>ROUNDUP(G124*C124,0)</f>
        <v>436212</v>
      </c>
      <c r="I124" s="8"/>
      <c r="J124" s="8">
        <f>J118+K124</f>
        <v>1171266</v>
      </c>
      <c r="K124" s="8">
        <f>H124-I122</f>
        <v>11349</v>
      </c>
      <c r="L124" s="8"/>
      <c r="M124" s="27"/>
      <c r="N124" s="8"/>
    </row>
    <row r="125" spans="1:14" s="5" customFormat="1" ht="14.25">
      <c r="A125" s="8">
        <v>204</v>
      </c>
      <c r="B125" s="9">
        <v>42146</v>
      </c>
      <c r="C125" s="6">
        <v>54.35</v>
      </c>
      <c r="D125" s="10">
        <v>2.36</v>
      </c>
      <c r="E125" s="8" t="s">
        <v>17</v>
      </c>
      <c r="F125" s="8">
        <f>ROUNDUP(J124*0.003/(1*D125),-2)</f>
        <v>1500</v>
      </c>
      <c r="G125" s="8"/>
      <c r="H125" s="8">
        <f>ROUNDUP(F125*C125,0)</f>
        <v>81525</v>
      </c>
      <c r="I125" s="8">
        <f>H125</f>
        <v>81525</v>
      </c>
      <c r="J125" s="8"/>
      <c r="K125" s="8"/>
      <c r="L125" s="8"/>
      <c r="M125" s="25"/>
      <c r="N125" s="25">
        <v>1</v>
      </c>
    </row>
    <row r="126" spans="1:14" s="5" customFormat="1" ht="14.25">
      <c r="A126" s="8">
        <v>205</v>
      </c>
      <c r="B126" s="9">
        <v>42149</v>
      </c>
      <c r="C126" s="6">
        <v>59.79</v>
      </c>
      <c r="D126" s="10">
        <v>2.46</v>
      </c>
      <c r="E126" s="8" t="s">
        <v>17</v>
      </c>
      <c r="F126" s="8">
        <f>ROUNDUP(J124*0.003/(1*D126),-2)</f>
        <v>1500</v>
      </c>
      <c r="G126" s="8"/>
      <c r="H126" s="8">
        <f t="shared" ref="H126:H127" si="28">ROUNDUP(F126*C126,0)</f>
        <v>89685</v>
      </c>
      <c r="I126" s="8">
        <f>H126+I125</f>
        <v>171210</v>
      </c>
      <c r="J126" s="8"/>
      <c r="K126" s="8"/>
      <c r="L126" s="8"/>
      <c r="M126" s="26"/>
      <c r="N126" s="26"/>
    </row>
    <row r="127" spans="1:14" s="5" customFormat="1" ht="14.25">
      <c r="A127" s="8">
        <v>206</v>
      </c>
      <c r="B127" s="9">
        <v>42150</v>
      </c>
      <c r="C127" s="6">
        <v>63.82</v>
      </c>
      <c r="D127" s="10">
        <v>2.57</v>
      </c>
      <c r="E127" s="8" t="s">
        <v>17</v>
      </c>
      <c r="F127" s="8">
        <f>ROUNDUP(J124*0.003/(1*D127),-2)</f>
        <v>1400</v>
      </c>
      <c r="G127" s="8"/>
      <c r="H127" s="8">
        <f t="shared" si="28"/>
        <v>89348</v>
      </c>
      <c r="I127" s="8">
        <f>H127+I126</f>
        <v>260558</v>
      </c>
      <c r="J127" s="8"/>
      <c r="K127" s="8"/>
      <c r="L127" s="8"/>
      <c r="M127" s="26"/>
      <c r="N127" s="26"/>
    </row>
    <row r="128" spans="1:14" s="5" customFormat="1" ht="14.25">
      <c r="A128" s="8">
        <v>207</v>
      </c>
      <c r="B128" s="9">
        <v>42152</v>
      </c>
      <c r="C128" s="6">
        <v>57.01</v>
      </c>
      <c r="D128" s="10"/>
      <c r="E128" s="11" t="s">
        <v>18</v>
      </c>
      <c r="F128" s="8"/>
      <c r="G128" s="8">
        <f>SUM(F125:F127)</f>
        <v>4400</v>
      </c>
      <c r="H128" s="8">
        <f>ROUNDUP(G128*C128,0)</f>
        <v>250844</v>
      </c>
      <c r="I128" s="8"/>
      <c r="J128" s="8">
        <f>J124+L128</f>
        <v>1161552</v>
      </c>
      <c r="K128" s="8"/>
      <c r="L128" s="8">
        <f>H128-I127</f>
        <v>-9714</v>
      </c>
      <c r="M128" s="27"/>
      <c r="N128" s="27"/>
    </row>
    <row r="129" spans="1:14" s="5" customFormat="1" ht="14.25">
      <c r="A129" s="8">
        <v>208</v>
      </c>
      <c r="B129" s="9">
        <v>42160</v>
      </c>
      <c r="C129" s="6">
        <v>32.799999999999997</v>
      </c>
      <c r="D129" s="10">
        <v>4.34</v>
      </c>
      <c r="E129" s="8" t="s">
        <v>17</v>
      </c>
      <c r="F129" s="8">
        <f>ROUNDUP(J128*0.003/(1*D129),-2)</f>
        <v>900</v>
      </c>
      <c r="G129" s="8"/>
      <c r="H129" s="8">
        <f>ROUNDUP(F129*C129,0)</f>
        <v>29520</v>
      </c>
      <c r="I129" s="8">
        <f>H129</f>
        <v>29520</v>
      </c>
      <c r="J129" s="8"/>
      <c r="K129" s="8"/>
      <c r="L129" s="8"/>
      <c r="M129" s="8"/>
      <c r="N129" s="25">
        <v>1</v>
      </c>
    </row>
    <row r="130" spans="1:14" s="5" customFormat="1" ht="14.25">
      <c r="A130" s="8">
        <v>209</v>
      </c>
      <c r="B130" s="9">
        <v>42163</v>
      </c>
      <c r="C130" s="6">
        <v>31.73</v>
      </c>
      <c r="D130" s="10">
        <v>4.38</v>
      </c>
      <c r="E130" s="8" t="s">
        <v>17</v>
      </c>
      <c r="F130" s="8">
        <f>ROUNDUP(J128*0.003/(1*D130),-2)</f>
        <v>800</v>
      </c>
      <c r="G130" s="8"/>
      <c r="H130" s="8">
        <f t="shared" ref="H130" si="29">ROUNDUP(F130*C130,0)</f>
        <v>25384</v>
      </c>
      <c r="I130" s="8">
        <f>H130+I129</f>
        <v>54904</v>
      </c>
      <c r="J130" s="8"/>
      <c r="K130" s="8"/>
      <c r="L130" s="8"/>
      <c r="M130" s="8"/>
      <c r="N130" s="26"/>
    </row>
    <row r="131" spans="1:14" s="5" customFormat="1" ht="14.25">
      <c r="A131" s="8">
        <v>210</v>
      </c>
      <c r="B131" s="9">
        <v>42173</v>
      </c>
      <c r="C131" s="6">
        <v>27.45</v>
      </c>
      <c r="D131" s="10"/>
      <c r="E131" s="11" t="s">
        <v>18</v>
      </c>
      <c r="F131" s="8"/>
      <c r="G131" s="8">
        <f>SUM(F129:F130)</f>
        <v>1700</v>
      </c>
      <c r="H131" s="8">
        <f>ROUNDUP(G131*C131,0)</f>
        <v>46665</v>
      </c>
      <c r="I131" s="8"/>
      <c r="J131" s="8">
        <f>J128+L131</f>
        <v>1153313</v>
      </c>
      <c r="K131" s="8"/>
      <c r="L131" s="8">
        <f>H131-I130</f>
        <v>-8239</v>
      </c>
      <c r="M131" s="8"/>
      <c r="N131" s="27"/>
    </row>
    <row r="132" spans="1:14" s="5" customFormat="1" ht="14.25">
      <c r="A132" s="8">
        <v>211</v>
      </c>
      <c r="B132" s="9">
        <v>42289</v>
      </c>
      <c r="C132" s="6">
        <v>19.850000000000001</v>
      </c>
      <c r="D132" s="10">
        <v>1.3</v>
      </c>
      <c r="E132" s="8" t="s">
        <v>17</v>
      </c>
      <c r="F132" s="8">
        <f>ROUNDUP(J131*0.003/(1*D132),-2)</f>
        <v>2700</v>
      </c>
      <c r="G132" s="8"/>
      <c r="H132" s="8">
        <f>ROUNDUP(F132*C132,0)</f>
        <v>53595</v>
      </c>
      <c r="I132" s="8">
        <f>H132</f>
        <v>53595</v>
      </c>
      <c r="J132" s="8"/>
      <c r="K132" s="8"/>
      <c r="L132" s="8"/>
      <c r="M132" s="14"/>
      <c r="N132" s="25">
        <v>1</v>
      </c>
    </row>
    <row r="133" spans="1:14" s="5" customFormat="1" ht="14.25">
      <c r="A133" s="8">
        <v>212</v>
      </c>
      <c r="B133" s="9">
        <v>42292</v>
      </c>
      <c r="C133" s="6">
        <v>19.899999999999999</v>
      </c>
      <c r="D133" s="10">
        <v>1.21</v>
      </c>
      <c r="E133" s="8" t="s">
        <v>17</v>
      </c>
      <c r="F133" s="8">
        <f>ROUNDUP(J131*0.003/(1*D133),-2)</f>
        <v>2900</v>
      </c>
      <c r="G133" s="8"/>
      <c r="H133" s="8">
        <f t="shared" ref="H133:H135" si="30">ROUNDUP(F133*C133,0)</f>
        <v>57710</v>
      </c>
      <c r="I133" s="8">
        <f>H133+I132</f>
        <v>111305</v>
      </c>
      <c r="J133" s="8"/>
      <c r="K133" s="8"/>
      <c r="L133" s="8"/>
      <c r="M133" s="15"/>
      <c r="N133" s="26"/>
    </row>
    <row r="134" spans="1:14" s="5" customFormat="1" ht="14.25">
      <c r="A134" s="8">
        <v>213</v>
      </c>
      <c r="B134" s="9">
        <v>42293</v>
      </c>
      <c r="C134" s="6">
        <v>20.02</v>
      </c>
      <c r="D134" s="10">
        <v>1.1599999999999999</v>
      </c>
      <c r="E134" s="8" t="s">
        <v>17</v>
      </c>
      <c r="F134" s="8">
        <f>ROUNDUP(J131*0.003/(1*D134),-2)</f>
        <v>3000</v>
      </c>
      <c r="G134" s="8"/>
      <c r="H134" s="8">
        <f t="shared" si="30"/>
        <v>60060</v>
      </c>
      <c r="I134" s="8">
        <f>H134+I133</f>
        <v>171365</v>
      </c>
      <c r="J134" s="8"/>
      <c r="K134" s="8"/>
      <c r="L134" s="8"/>
      <c r="M134" s="15"/>
      <c r="N134" s="26"/>
    </row>
    <row r="135" spans="1:14" s="5" customFormat="1" ht="14.25">
      <c r="A135" s="8">
        <v>214</v>
      </c>
      <c r="B135" s="9">
        <v>42304</v>
      </c>
      <c r="C135" s="6">
        <v>18.03</v>
      </c>
      <c r="D135" s="10">
        <v>1.02</v>
      </c>
      <c r="E135" s="8" t="s">
        <v>17</v>
      </c>
      <c r="F135" s="8">
        <f>F132*4-F132-F133-F134</f>
        <v>2200</v>
      </c>
      <c r="G135" s="8"/>
      <c r="H135" s="8">
        <f t="shared" si="30"/>
        <v>39666</v>
      </c>
      <c r="I135" s="8">
        <f>H135+I134</f>
        <v>211031</v>
      </c>
      <c r="J135" s="8"/>
      <c r="K135" s="8"/>
      <c r="L135" s="8"/>
      <c r="M135" s="15"/>
      <c r="N135" s="26"/>
    </row>
    <row r="136" spans="1:14" s="5" customFormat="1" ht="14.25">
      <c r="A136" s="8">
        <v>215</v>
      </c>
      <c r="B136" s="9">
        <v>42313</v>
      </c>
      <c r="C136" s="6">
        <v>18.41</v>
      </c>
      <c r="D136" s="10">
        <v>0.87</v>
      </c>
      <c r="E136" s="8" t="s">
        <v>17</v>
      </c>
      <c r="F136" s="8">
        <v>0</v>
      </c>
      <c r="G136" s="8"/>
      <c r="H136" s="8"/>
      <c r="I136" s="8"/>
      <c r="J136" s="8"/>
      <c r="K136" s="8"/>
      <c r="L136" s="8"/>
      <c r="M136" s="15"/>
      <c r="N136" s="26"/>
    </row>
    <row r="137" spans="1:14" s="5" customFormat="1" ht="14.25">
      <c r="A137" s="8">
        <v>216</v>
      </c>
      <c r="B137" s="9">
        <v>42325</v>
      </c>
      <c r="C137" s="6">
        <v>18.649999999999999</v>
      </c>
      <c r="D137" s="10">
        <v>0.8</v>
      </c>
      <c r="E137" s="8" t="s">
        <v>17</v>
      </c>
      <c r="F137" s="8">
        <v>0</v>
      </c>
      <c r="G137" s="8"/>
      <c r="H137" s="8"/>
      <c r="I137" s="8"/>
      <c r="J137" s="8"/>
      <c r="K137" s="8"/>
      <c r="L137" s="8"/>
      <c r="M137" s="15"/>
      <c r="N137" s="26"/>
    </row>
    <row r="138" spans="1:14" s="5" customFormat="1" ht="14.25">
      <c r="A138" s="8">
        <v>217</v>
      </c>
      <c r="B138" s="9">
        <v>42335</v>
      </c>
      <c r="C138" s="6">
        <v>18.809999999999999</v>
      </c>
      <c r="D138" s="10"/>
      <c r="E138" s="11" t="s">
        <v>18</v>
      </c>
      <c r="F138" s="8"/>
      <c r="G138" s="8">
        <f>SUM(F132:F137)</f>
        <v>10800</v>
      </c>
      <c r="H138" s="8">
        <f>ROUNDUP(G138*C138,0)</f>
        <v>203148</v>
      </c>
      <c r="I138" s="8"/>
      <c r="J138" s="8">
        <f>J131+L138</f>
        <v>1145430</v>
      </c>
      <c r="K138" s="8"/>
      <c r="L138" s="8">
        <f>H138-I135</f>
        <v>-7883</v>
      </c>
      <c r="M138" s="16"/>
      <c r="N138" s="27"/>
    </row>
    <row r="139" spans="1:14" s="5" customFormat="1" ht="14.25">
      <c r="A139" s="8">
        <v>218</v>
      </c>
      <c r="B139" s="9">
        <v>42447</v>
      </c>
      <c r="C139" s="6">
        <v>17</v>
      </c>
      <c r="D139" s="10">
        <v>0.89</v>
      </c>
      <c r="E139" s="8" t="s">
        <v>17</v>
      </c>
      <c r="F139" s="8">
        <f>ROUNDUP(J138*0.003/(1*D139),-2)</f>
        <v>3900</v>
      </c>
      <c r="G139" s="8"/>
      <c r="H139" s="8">
        <f>ROUNDUP(F139*C139,0)</f>
        <v>66300</v>
      </c>
      <c r="I139" s="8">
        <f>H139</f>
        <v>66300</v>
      </c>
      <c r="J139" s="8"/>
      <c r="K139" s="8"/>
      <c r="L139" s="8"/>
      <c r="M139" s="8"/>
      <c r="N139" s="25">
        <v>1</v>
      </c>
    </row>
    <row r="140" spans="1:14" s="5" customFormat="1" ht="14.25">
      <c r="A140" s="8">
        <v>219</v>
      </c>
      <c r="B140" s="9">
        <v>42450</v>
      </c>
      <c r="C140" s="6">
        <v>17.079999999999998</v>
      </c>
      <c r="D140" s="10">
        <v>0.91</v>
      </c>
      <c r="E140" s="8" t="s">
        <v>17</v>
      </c>
      <c r="F140" s="8">
        <f>ROUNDUP(J138*0.003/(1*D140),-2)</f>
        <v>3800</v>
      </c>
      <c r="G140" s="8"/>
      <c r="H140" s="8">
        <f t="shared" ref="H140:H142" si="31">ROUNDUP(F140*C140,0)</f>
        <v>64904</v>
      </c>
      <c r="I140" s="8">
        <f>H140+I139</f>
        <v>131204</v>
      </c>
      <c r="J140" s="8"/>
      <c r="K140" s="8"/>
      <c r="L140" s="8"/>
      <c r="M140" s="8"/>
      <c r="N140" s="26"/>
    </row>
    <row r="141" spans="1:14" s="5" customFormat="1" ht="14.25">
      <c r="A141" s="8">
        <v>220</v>
      </c>
      <c r="B141" s="9">
        <v>42465</v>
      </c>
      <c r="C141" s="6">
        <v>18.05</v>
      </c>
      <c r="D141" s="10">
        <v>0.84</v>
      </c>
      <c r="E141" s="8" t="s">
        <v>17</v>
      </c>
      <c r="F141" s="8">
        <f>ROUNDUP(J138*0.003/(1*D141),-2)</f>
        <v>4100</v>
      </c>
      <c r="G141" s="8"/>
      <c r="H141" s="8">
        <f t="shared" si="31"/>
        <v>74005</v>
      </c>
      <c r="I141" s="8">
        <f>H141+I140</f>
        <v>205209</v>
      </c>
      <c r="J141" s="8"/>
      <c r="K141" s="8"/>
      <c r="L141" s="8"/>
      <c r="M141" s="8"/>
      <c r="N141" s="26"/>
    </row>
    <row r="142" spans="1:14" s="5" customFormat="1" ht="14.25">
      <c r="A142" s="8">
        <v>221</v>
      </c>
      <c r="B142" s="9">
        <v>42474</v>
      </c>
      <c r="C142" s="6">
        <v>18.260000000000002</v>
      </c>
      <c r="D142" s="10">
        <v>0.67</v>
      </c>
      <c r="E142" s="8" t="s">
        <v>17</v>
      </c>
      <c r="F142" s="8">
        <f>F139*4-F139-F140-F141</f>
        <v>3800</v>
      </c>
      <c r="G142" s="8"/>
      <c r="H142" s="8">
        <f t="shared" si="31"/>
        <v>69388</v>
      </c>
      <c r="I142" s="8">
        <f>H142+I141</f>
        <v>274597</v>
      </c>
      <c r="J142" s="8"/>
      <c r="K142" s="8"/>
      <c r="L142" s="8"/>
      <c r="M142" s="8"/>
      <c r="N142" s="26"/>
    </row>
    <row r="143" spans="1:14" s="5" customFormat="1" ht="14.25">
      <c r="A143" s="8">
        <v>222</v>
      </c>
      <c r="B143" s="9">
        <v>42480</v>
      </c>
      <c r="C143" s="6">
        <v>16.52</v>
      </c>
      <c r="D143" s="10"/>
      <c r="E143" s="11" t="s">
        <v>18</v>
      </c>
      <c r="F143" s="8"/>
      <c r="G143" s="8">
        <f>SUM(F139:F142)</f>
        <v>15600</v>
      </c>
      <c r="H143" s="8">
        <f>ROUNDUP(G143*C143,0)</f>
        <v>257712</v>
      </c>
      <c r="I143" s="8"/>
      <c r="J143" s="8">
        <f>J138+L143</f>
        <v>1128545</v>
      </c>
      <c r="K143" s="8"/>
      <c r="L143" s="8">
        <f>H143-I142</f>
        <v>-16885</v>
      </c>
      <c r="M143" s="8"/>
      <c r="N143" s="27"/>
    </row>
    <row r="144" spans="1:14" s="5" customFormat="1" ht="14.25">
      <c r="A144" s="8">
        <v>223</v>
      </c>
      <c r="B144" s="9">
        <v>42555</v>
      </c>
      <c r="C144" s="6">
        <v>19.190000000000001</v>
      </c>
      <c r="D144" s="10">
        <v>0.56000000000000005</v>
      </c>
      <c r="E144" s="8" t="s">
        <v>17</v>
      </c>
      <c r="F144" s="8">
        <f>ROUNDUP(J143*0.003/(1*D144),-2)</f>
        <v>6100</v>
      </c>
      <c r="G144" s="8"/>
      <c r="H144" s="8">
        <f>ROUNDUP(F144*C144,0)</f>
        <v>117059</v>
      </c>
      <c r="I144" s="8">
        <f>H144</f>
        <v>117059</v>
      </c>
      <c r="J144" s="8"/>
      <c r="K144" s="8"/>
      <c r="L144" s="8"/>
      <c r="M144" s="25">
        <v>1</v>
      </c>
      <c r="N144" s="25"/>
    </row>
    <row r="145" spans="1:14" s="5" customFormat="1" ht="14.25">
      <c r="A145" s="8">
        <v>224</v>
      </c>
      <c r="B145" s="9">
        <v>42557</v>
      </c>
      <c r="C145" s="6">
        <v>19.350000000000001</v>
      </c>
      <c r="D145" s="10">
        <v>0.57999999999999996</v>
      </c>
      <c r="E145" s="8" t="s">
        <v>17</v>
      </c>
      <c r="F145" s="8">
        <f>ROUNDUP(J143*0.003/(1*D145),-2)</f>
        <v>5900</v>
      </c>
      <c r="G145" s="8"/>
      <c r="H145" s="8">
        <f t="shared" ref="H145:H146" si="32">ROUNDUP(F145*C145,0)</f>
        <v>114165</v>
      </c>
      <c r="I145" s="8">
        <f>H145+I144</f>
        <v>231224</v>
      </c>
      <c r="J145" s="8"/>
      <c r="K145" s="8"/>
      <c r="L145" s="8"/>
      <c r="M145" s="26"/>
      <c r="N145" s="26"/>
    </row>
    <row r="146" spans="1:14" s="5" customFormat="1" ht="14.25">
      <c r="A146" s="8">
        <v>225</v>
      </c>
      <c r="B146" s="9">
        <v>42563</v>
      </c>
      <c r="C146" s="6">
        <v>19.440000000000001</v>
      </c>
      <c r="D146" s="10">
        <v>0.6</v>
      </c>
      <c r="E146" s="8" t="s">
        <v>17</v>
      </c>
      <c r="F146" s="8">
        <f>ROUNDUP(J143*0.003/(1*D146),-2)</f>
        <v>5700</v>
      </c>
      <c r="G146" s="8"/>
      <c r="H146" s="8">
        <f t="shared" si="32"/>
        <v>110808</v>
      </c>
      <c r="I146" s="8">
        <f>H146+I145</f>
        <v>342032</v>
      </c>
      <c r="J146" s="8"/>
      <c r="K146" s="8"/>
      <c r="L146" s="8"/>
      <c r="M146" s="26"/>
      <c r="N146" s="26"/>
    </row>
    <row r="147" spans="1:14" s="5" customFormat="1" ht="14.25">
      <c r="A147" s="8">
        <v>226</v>
      </c>
      <c r="B147" s="9">
        <v>42578</v>
      </c>
      <c r="C147" s="6">
        <v>19.72</v>
      </c>
      <c r="D147" s="10"/>
      <c r="E147" s="11" t="s">
        <v>18</v>
      </c>
      <c r="F147" s="8"/>
      <c r="G147" s="8">
        <f>SUM(F144:F146)</f>
        <v>17700</v>
      </c>
      <c r="H147" s="8">
        <f>ROUNDUP(G147*C147,0)</f>
        <v>349044</v>
      </c>
      <c r="I147" s="8"/>
      <c r="J147" s="8">
        <f>J143+K147</f>
        <v>1135557</v>
      </c>
      <c r="K147" s="8">
        <f>H147-I146</f>
        <v>7012</v>
      </c>
      <c r="L147" s="8"/>
      <c r="M147" s="27"/>
      <c r="N147" s="27"/>
    </row>
    <row r="148" spans="1:14" s="5" customFormat="1" ht="14.25">
      <c r="A148" s="8">
        <v>227</v>
      </c>
      <c r="B148" s="9">
        <v>42597</v>
      </c>
      <c r="C148" s="6">
        <v>21.46</v>
      </c>
      <c r="D148" s="10">
        <v>0.79</v>
      </c>
      <c r="E148" s="8" t="s">
        <v>17</v>
      </c>
      <c r="F148" s="8">
        <f>ROUNDUP(J147*0.003/(1*D148),-2)</f>
        <v>4400</v>
      </c>
      <c r="G148" s="8"/>
      <c r="H148" s="8">
        <f>ROUNDUP(F148*C148,0)</f>
        <v>94424</v>
      </c>
      <c r="I148" s="8">
        <f>H148</f>
        <v>94424</v>
      </c>
      <c r="J148" s="8"/>
      <c r="K148" s="8"/>
      <c r="L148" s="8"/>
      <c r="M148" s="25">
        <v>1</v>
      </c>
      <c r="N148" s="8"/>
    </row>
    <row r="149" spans="1:14" s="5" customFormat="1" ht="14.25">
      <c r="A149" s="8">
        <v>228</v>
      </c>
      <c r="B149" s="9">
        <v>42625</v>
      </c>
      <c r="C149" s="6">
        <v>24.32</v>
      </c>
      <c r="D149" s="10"/>
      <c r="E149" s="11" t="s">
        <v>18</v>
      </c>
      <c r="F149" s="8"/>
      <c r="G149" s="8">
        <f>F148</f>
        <v>4400</v>
      </c>
      <c r="H149" s="8">
        <f>ROUNDUP(G149*C149,0)</f>
        <v>107008</v>
      </c>
      <c r="I149" s="8"/>
      <c r="J149" s="8">
        <f>J147+K149</f>
        <v>1148141</v>
      </c>
      <c r="K149" s="8">
        <f>H149-I148</f>
        <v>12584</v>
      </c>
      <c r="L149" s="8"/>
      <c r="M149" s="27"/>
      <c r="N149" s="8"/>
    </row>
    <row r="150" spans="1:14" s="5" customFormat="1" ht="14.25">
      <c r="A150" s="8">
        <v>229</v>
      </c>
      <c r="B150" s="9">
        <v>42662</v>
      </c>
      <c r="C150" s="6">
        <v>23.26</v>
      </c>
      <c r="D150" s="10">
        <v>0.9</v>
      </c>
      <c r="E150" s="8" t="s">
        <v>17</v>
      </c>
      <c r="F150" s="8">
        <f>ROUNDUP(J149*0.003/(1*D150),-2)</f>
        <v>3900</v>
      </c>
      <c r="G150" s="8"/>
      <c r="H150" s="8">
        <f>ROUNDUP(F150*C150,0)</f>
        <v>90714</v>
      </c>
      <c r="I150" s="8">
        <f>H150</f>
        <v>90714</v>
      </c>
      <c r="J150" s="8"/>
      <c r="K150" s="8"/>
      <c r="L150" s="8"/>
      <c r="M150" s="25">
        <v>1</v>
      </c>
      <c r="N150" s="8"/>
    </row>
    <row r="151" spans="1:14" s="5" customFormat="1" ht="14.25">
      <c r="A151" s="8">
        <v>230</v>
      </c>
      <c r="B151" s="9">
        <v>42667</v>
      </c>
      <c r="C151" s="6">
        <v>23.87</v>
      </c>
      <c r="D151" s="10">
        <v>0.85</v>
      </c>
      <c r="E151" s="8" t="s">
        <v>17</v>
      </c>
      <c r="F151" s="8">
        <f>ROUNDUP(J149*0.003/(1*D151),-2)</f>
        <v>4100</v>
      </c>
      <c r="G151" s="8"/>
      <c r="H151" s="8">
        <f t="shared" ref="H151:H152" si="33">ROUNDUP(F151*C151,0)</f>
        <v>97867</v>
      </c>
      <c r="I151" s="8">
        <f>H151+I150</f>
        <v>188581</v>
      </c>
      <c r="J151" s="8"/>
      <c r="K151" s="8"/>
      <c r="L151" s="8"/>
      <c r="M151" s="26"/>
      <c r="N151" s="8"/>
    </row>
    <row r="152" spans="1:14" s="5" customFormat="1" ht="14.25">
      <c r="A152" s="8">
        <v>231</v>
      </c>
      <c r="B152" s="9">
        <v>42682</v>
      </c>
      <c r="C152" s="6">
        <v>22.47</v>
      </c>
      <c r="D152" s="10">
        <v>0.67</v>
      </c>
      <c r="E152" s="8" t="s">
        <v>17</v>
      </c>
      <c r="F152" s="8">
        <f>ROUNDUP(J149*0.003/(1*D152),-2)</f>
        <v>5200</v>
      </c>
      <c r="G152" s="8"/>
      <c r="H152" s="8">
        <f t="shared" si="33"/>
        <v>116844</v>
      </c>
      <c r="I152" s="8">
        <f>H152+I151</f>
        <v>305425</v>
      </c>
      <c r="J152" s="8"/>
      <c r="K152" s="8"/>
      <c r="L152" s="8"/>
      <c r="M152" s="26"/>
      <c r="N152" s="8"/>
    </row>
    <row r="153" spans="1:14" s="5" customFormat="1" ht="14.25">
      <c r="A153" s="8">
        <v>232</v>
      </c>
      <c r="B153" s="9">
        <v>42709</v>
      </c>
      <c r="C153" s="6">
        <v>23.2</v>
      </c>
      <c r="D153" s="10"/>
      <c r="E153" s="11" t="s">
        <v>18</v>
      </c>
      <c r="F153" s="8"/>
      <c r="G153" s="8">
        <f>SUM(F150:F152)</f>
        <v>13200</v>
      </c>
      <c r="H153" s="8">
        <f>ROUNDUP(G153*C153,0)</f>
        <v>306240</v>
      </c>
      <c r="I153" s="8"/>
      <c r="J153" s="8">
        <f>J149+K153</f>
        <v>1148956</v>
      </c>
      <c r="K153" s="8">
        <f>H153-I152</f>
        <v>815</v>
      </c>
      <c r="L153" s="8"/>
      <c r="M153" s="27"/>
      <c r="N153" s="8"/>
    </row>
    <row r="154" spans="1:14" s="5" customFormat="1" ht="14.25">
      <c r="A154" s="8">
        <v>233</v>
      </c>
      <c r="B154" s="9">
        <v>42775</v>
      </c>
      <c r="C154" s="6">
        <v>23.47</v>
      </c>
      <c r="D154" s="10">
        <v>0.55000000000000004</v>
      </c>
      <c r="E154" s="8" t="s">
        <v>17</v>
      </c>
      <c r="F154" s="8">
        <f>ROUNDUP(J153*0.003/(1*D154),-2)</f>
        <v>6300</v>
      </c>
      <c r="G154" s="8"/>
      <c r="H154" s="8">
        <f>ROUNDUP(F154*C154,0)</f>
        <v>147861</v>
      </c>
      <c r="I154" s="8">
        <f>H154</f>
        <v>147861</v>
      </c>
      <c r="J154" s="8"/>
      <c r="K154" s="8"/>
      <c r="L154" s="8"/>
      <c r="M154" s="25">
        <v>1</v>
      </c>
      <c r="N154" s="8"/>
    </row>
    <row r="155" spans="1:14" s="5" customFormat="1" ht="14.25">
      <c r="A155" s="8">
        <v>234</v>
      </c>
      <c r="B155" s="9">
        <v>42776</v>
      </c>
      <c r="C155" s="6">
        <v>23.87</v>
      </c>
      <c r="D155" s="10">
        <v>0.55000000000000004</v>
      </c>
      <c r="E155" s="8" t="s">
        <v>17</v>
      </c>
      <c r="F155" s="8">
        <f>ROUNDUP(J153*0.003/(1*D155),-2)</f>
        <v>6300</v>
      </c>
      <c r="G155" s="8"/>
      <c r="H155" s="8">
        <f t="shared" ref="H155:H156" si="34">ROUNDUP(F155*C155,0)</f>
        <v>150381</v>
      </c>
      <c r="I155" s="8">
        <f>H155+I154</f>
        <v>298242</v>
      </c>
      <c r="J155" s="8"/>
      <c r="K155" s="8"/>
      <c r="L155" s="8"/>
      <c r="M155" s="26"/>
      <c r="N155" s="8"/>
    </row>
    <row r="156" spans="1:14" s="5" customFormat="1" ht="14.25">
      <c r="A156" s="8">
        <v>235</v>
      </c>
      <c r="B156" s="9">
        <v>42779</v>
      </c>
      <c r="C156" s="6">
        <v>23.88</v>
      </c>
      <c r="D156" s="10">
        <v>0.56000000000000005</v>
      </c>
      <c r="E156" s="8" t="s">
        <v>17</v>
      </c>
      <c r="F156" s="8">
        <f>ROUNDUP(J153*0.003/(1*D156),-2)</f>
        <v>6200</v>
      </c>
      <c r="G156" s="8"/>
      <c r="H156" s="8">
        <f t="shared" si="34"/>
        <v>148056</v>
      </c>
      <c r="I156" s="8">
        <f>H156+I155</f>
        <v>446298</v>
      </c>
      <c r="J156" s="8"/>
      <c r="K156" s="8"/>
      <c r="L156" s="8"/>
      <c r="M156" s="26"/>
      <c r="N156" s="8"/>
    </row>
    <row r="157" spans="1:14" s="5" customFormat="1" ht="14.25">
      <c r="A157" s="8">
        <v>236</v>
      </c>
      <c r="B157" s="9">
        <v>42803</v>
      </c>
      <c r="C157" s="6">
        <v>25.43</v>
      </c>
      <c r="D157" s="10"/>
      <c r="E157" s="11" t="s">
        <v>18</v>
      </c>
      <c r="F157" s="8"/>
      <c r="G157" s="8">
        <f>SUM(F154:F156)</f>
        <v>18800</v>
      </c>
      <c r="H157" s="8">
        <f>ROUNDUP(G157*C157,0)</f>
        <v>478084</v>
      </c>
      <c r="I157" s="8"/>
      <c r="J157" s="8">
        <f>J153+K157</f>
        <v>1180742</v>
      </c>
      <c r="K157" s="8">
        <f>H157-I156</f>
        <v>31786</v>
      </c>
      <c r="L157" s="8"/>
      <c r="M157" s="27"/>
      <c r="N157" s="8"/>
    </row>
    <row r="158" spans="1:14" s="5" customFormat="1" ht="14.25">
      <c r="A158" s="8">
        <v>237</v>
      </c>
      <c r="B158" s="9">
        <v>42810</v>
      </c>
      <c r="C158" s="6">
        <v>27.86</v>
      </c>
      <c r="D158" s="10">
        <v>0.79</v>
      </c>
      <c r="E158" s="8" t="s">
        <v>17</v>
      </c>
      <c r="F158" s="8">
        <f>ROUNDUP(J157*0.003/(1*D158),-2)</f>
        <v>4500</v>
      </c>
      <c r="G158" s="8"/>
      <c r="H158" s="8">
        <f>ROUNDUP(F158*C158,0)</f>
        <v>125370</v>
      </c>
      <c r="I158" s="8">
        <f>H158</f>
        <v>125370</v>
      </c>
      <c r="J158" s="8"/>
      <c r="K158" s="8"/>
      <c r="L158" s="8"/>
      <c r="M158" s="8"/>
      <c r="N158" s="25">
        <v>1</v>
      </c>
    </row>
    <row r="159" spans="1:14" s="5" customFormat="1" ht="14.25">
      <c r="A159" s="8">
        <v>238</v>
      </c>
      <c r="B159" s="9">
        <v>42824</v>
      </c>
      <c r="C159" s="6">
        <v>27.59</v>
      </c>
      <c r="D159" s="10"/>
      <c r="E159" s="11" t="s">
        <v>18</v>
      </c>
      <c r="F159" s="8"/>
      <c r="G159" s="8">
        <f>F158</f>
        <v>4500</v>
      </c>
      <c r="H159" s="8">
        <f>ROUNDUP(G159*C159,0)</f>
        <v>124155</v>
      </c>
      <c r="I159" s="8"/>
      <c r="J159" s="8">
        <f>J157+L159</f>
        <v>1179527</v>
      </c>
      <c r="K159" s="8"/>
      <c r="L159" s="8">
        <f>H159-I158</f>
        <v>-1215</v>
      </c>
      <c r="M159" s="8"/>
      <c r="N159" s="27"/>
    </row>
    <row r="160" spans="1:14" s="5" customFormat="1" ht="14.25">
      <c r="A160" s="8">
        <v>239</v>
      </c>
      <c r="B160" s="9">
        <v>42894</v>
      </c>
      <c r="C160" s="6">
        <v>35.840000000000003</v>
      </c>
      <c r="D160" s="10">
        <v>1.23</v>
      </c>
      <c r="E160" s="8" t="s">
        <v>17</v>
      </c>
      <c r="F160" s="8">
        <f>ROUNDUP(J159*0.003/(1*D160),-2)</f>
        <v>2900</v>
      </c>
      <c r="G160" s="8"/>
      <c r="H160" s="8">
        <f>ROUNDUP(F160*C160,0)</f>
        <v>103936</v>
      </c>
      <c r="I160" s="8">
        <f>H160</f>
        <v>103936</v>
      </c>
      <c r="J160" s="8"/>
      <c r="K160" s="8"/>
      <c r="L160" s="8"/>
      <c r="M160" s="25">
        <v>1</v>
      </c>
      <c r="N160" s="8"/>
    </row>
    <row r="161" spans="1:14" s="5" customFormat="1" ht="14.25">
      <c r="A161" s="8">
        <v>240</v>
      </c>
      <c r="B161" s="9">
        <v>42912</v>
      </c>
      <c r="C161" s="6">
        <v>37.39</v>
      </c>
      <c r="D161" s="10">
        <v>1.23</v>
      </c>
      <c r="E161" s="8" t="s">
        <v>17</v>
      </c>
      <c r="F161" s="8">
        <f>ROUNDUP(J159*0.003/(1*D161),-2)</f>
        <v>2900</v>
      </c>
      <c r="G161" s="8"/>
      <c r="H161" s="8">
        <f t="shared" ref="H161:H162" si="35">ROUNDUP(F161*C161,0)</f>
        <v>108431</v>
      </c>
      <c r="I161" s="8">
        <f>H161+I160</f>
        <v>212367</v>
      </c>
      <c r="J161" s="8"/>
      <c r="K161" s="8"/>
      <c r="L161" s="8"/>
      <c r="M161" s="26"/>
      <c r="N161" s="8"/>
    </row>
    <row r="162" spans="1:14" s="5" customFormat="1" ht="14.25">
      <c r="A162" s="8">
        <v>241</v>
      </c>
      <c r="B162" s="9">
        <v>42921</v>
      </c>
      <c r="C162" s="6">
        <v>37.090000000000003</v>
      </c>
      <c r="D162" s="10">
        <v>1.17</v>
      </c>
      <c r="E162" s="8" t="s">
        <v>17</v>
      </c>
      <c r="F162" s="8">
        <f>ROUNDUP(J159*0.003/(1*D162),-2)</f>
        <v>3100</v>
      </c>
      <c r="G162" s="8"/>
      <c r="H162" s="8">
        <f t="shared" si="35"/>
        <v>114979</v>
      </c>
      <c r="I162" s="8">
        <f>H162+I161</f>
        <v>327346</v>
      </c>
      <c r="J162" s="8"/>
      <c r="K162" s="8"/>
      <c r="L162" s="8"/>
      <c r="M162" s="26"/>
      <c r="N162" s="8"/>
    </row>
    <row r="163" spans="1:14" s="5" customFormat="1" ht="14.25">
      <c r="A163" s="8">
        <v>242</v>
      </c>
      <c r="B163" s="9">
        <v>42933</v>
      </c>
      <c r="C163" s="6">
        <v>37.299999999999997</v>
      </c>
      <c r="D163" s="10"/>
      <c r="E163" s="11" t="s">
        <v>18</v>
      </c>
      <c r="F163" s="8"/>
      <c r="G163" s="8">
        <f>SUM(F160:F162)</f>
        <v>8900</v>
      </c>
      <c r="H163" s="8">
        <f>ROUNDUP(G163*C163,0)</f>
        <v>331970</v>
      </c>
      <c r="I163" s="8"/>
      <c r="J163" s="8">
        <f>J159+K163</f>
        <v>1184151</v>
      </c>
      <c r="K163" s="8">
        <f>H163-I162</f>
        <v>4624</v>
      </c>
      <c r="L163" s="8"/>
      <c r="M163" s="27"/>
      <c r="N163" s="8"/>
    </row>
    <row r="164" spans="1:14" s="5" customFormat="1" ht="14.25">
      <c r="A164" s="8">
        <v>243</v>
      </c>
      <c r="B164" s="9">
        <v>42935</v>
      </c>
      <c r="C164" s="6">
        <v>36.78</v>
      </c>
      <c r="D164" s="10">
        <v>1.32</v>
      </c>
      <c r="E164" s="8" t="s">
        <v>17</v>
      </c>
      <c r="F164" s="8">
        <f>ROUNDUP(J163*0.003/(1*D164),-2)</f>
        <v>2700</v>
      </c>
      <c r="G164" s="8"/>
      <c r="H164" s="8">
        <f>ROUNDUP(F164*C164,0)</f>
        <v>99306</v>
      </c>
      <c r="I164" s="8">
        <f>H164</f>
        <v>99306</v>
      </c>
      <c r="J164" s="8"/>
      <c r="K164" s="8"/>
      <c r="L164" s="8"/>
      <c r="M164" s="8"/>
      <c r="N164" s="25">
        <v>1</v>
      </c>
    </row>
    <row r="165" spans="1:14" s="5" customFormat="1" ht="14.25">
      <c r="A165" s="8">
        <v>244</v>
      </c>
      <c r="B165" s="9">
        <v>42940</v>
      </c>
      <c r="C165" s="6">
        <v>38.19</v>
      </c>
      <c r="D165" s="10">
        <v>1.29</v>
      </c>
      <c r="E165" s="8" t="s">
        <v>17</v>
      </c>
      <c r="F165" s="8">
        <f>ROUNDUP(J163*0.003/(1*D165),-2)</f>
        <v>2800</v>
      </c>
      <c r="G165" s="8"/>
      <c r="H165" s="8">
        <f t="shared" ref="H165:H167" si="36">ROUNDUP(F165*C165,0)</f>
        <v>106932</v>
      </c>
      <c r="I165" s="8">
        <f>H165+I164</f>
        <v>206238</v>
      </c>
      <c r="J165" s="8"/>
      <c r="K165" s="8"/>
      <c r="L165" s="8"/>
      <c r="M165" s="8"/>
      <c r="N165" s="26"/>
    </row>
    <row r="166" spans="1:14" s="5" customFormat="1" ht="14.25">
      <c r="A166" s="8">
        <v>245</v>
      </c>
      <c r="B166" s="9">
        <v>42947</v>
      </c>
      <c r="C166" s="6">
        <v>36.61</v>
      </c>
      <c r="D166" s="10">
        <v>1.31</v>
      </c>
      <c r="E166" s="8" t="s">
        <v>17</v>
      </c>
      <c r="F166" s="8">
        <f>ROUNDUP(J163*0.003/(1*D166),-2)</f>
        <v>2800</v>
      </c>
      <c r="G166" s="8"/>
      <c r="H166" s="8">
        <f t="shared" si="36"/>
        <v>102508</v>
      </c>
      <c r="I166" s="8">
        <f>H166+I165</f>
        <v>308746</v>
      </c>
      <c r="J166" s="8"/>
      <c r="K166" s="8"/>
      <c r="L166" s="8"/>
      <c r="M166" s="8"/>
      <c r="N166" s="26"/>
    </row>
    <row r="167" spans="1:14" s="5" customFormat="1" ht="14.25">
      <c r="A167" s="8">
        <v>246</v>
      </c>
      <c r="B167" s="9">
        <v>42948</v>
      </c>
      <c r="C167" s="6">
        <v>35.909999999999997</v>
      </c>
      <c r="D167" s="10">
        <v>1.26</v>
      </c>
      <c r="E167" s="8" t="s">
        <v>17</v>
      </c>
      <c r="F167" s="8">
        <f>ROUNDUP(J163*0.003/(1*D167),-2)</f>
        <v>2900</v>
      </c>
      <c r="G167" s="8"/>
      <c r="H167" s="8">
        <f t="shared" si="36"/>
        <v>104139</v>
      </c>
      <c r="I167" s="8">
        <f>H167+I166</f>
        <v>412885</v>
      </c>
      <c r="J167" s="8"/>
      <c r="K167" s="8"/>
      <c r="L167" s="8"/>
      <c r="M167" s="8"/>
      <c r="N167" s="26"/>
    </row>
    <row r="168" spans="1:14" s="5" customFormat="1" ht="14.25">
      <c r="A168" s="8">
        <v>247</v>
      </c>
      <c r="B168" s="9">
        <v>42958</v>
      </c>
      <c r="C168" s="6">
        <v>35.5</v>
      </c>
      <c r="D168" s="10"/>
      <c r="E168" s="11" t="s">
        <v>18</v>
      </c>
      <c r="F168" s="8"/>
      <c r="G168" s="8">
        <f>SUM(F164:F167)</f>
        <v>11200</v>
      </c>
      <c r="H168" s="8">
        <f>ROUNDUP(G168*C168,0)</f>
        <v>397600</v>
      </c>
      <c r="I168" s="8"/>
      <c r="J168" s="8">
        <f>J163+L168</f>
        <v>1168866</v>
      </c>
      <c r="K168" s="8"/>
      <c r="L168" s="8">
        <f>H168-I167</f>
        <v>-15285</v>
      </c>
      <c r="M168" s="8"/>
      <c r="N168" s="27"/>
    </row>
    <row r="169" spans="1:14" s="5" customFormat="1" ht="14.25">
      <c r="A169" s="8">
        <v>248</v>
      </c>
      <c r="B169" s="9">
        <v>42972</v>
      </c>
      <c r="C169" s="6">
        <v>35.4</v>
      </c>
      <c r="D169" s="10">
        <v>1.1100000000000001</v>
      </c>
      <c r="E169" s="8" t="s">
        <v>17</v>
      </c>
      <c r="F169" s="8">
        <f>ROUNDUP(J168*0.003/(1*D169),-2)</f>
        <v>3200</v>
      </c>
      <c r="G169" s="8"/>
      <c r="H169" s="8">
        <f>ROUNDUP(F169*C169,0)</f>
        <v>113280</v>
      </c>
      <c r="I169" s="8">
        <f>H169</f>
        <v>113280</v>
      </c>
      <c r="J169" s="8"/>
      <c r="K169" s="8"/>
      <c r="L169" s="8"/>
      <c r="M169" s="25">
        <v>1</v>
      </c>
      <c r="N169" s="25"/>
    </row>
    <row r="170" spans="1:14" s="5" customFormat="1" ht="14.25">
      <c r="A170" s="8">
        <v>249</v>
      </c>
      <c r="B170" s="9">
        <v>42975</v>
      </c>
      <c r="C170" s="6">
        <v>35.19</v>
      </c>
      <c r="D170" s="10">
        <v>1.1299999999999999</v>
      </c>
      <c r="E170" s="8" t="s">
        <v>17</v>
      </c>
      <c r="F170" s="8">
        <f>ROUNDUP(J168*0.003/(1*D170),-2)</f>
        <v>3200</v>
      </c>
      <c r="G170" s="8"/>
      <c r="H170" s="8">
        <f t="shared" ref="H170:H171" si="37">ROUNDUP(F170*C170,0)</f>
        <v>112608</v>
      </c>
      <c r="I170" s="8">
        <f>H170+I169</f>
        <v>225888</v>
      </c>
      <c r="J170" s="8"/>
      <c r="K170" s="8"/>
      <c r="L170" s="8"/>
      <c r="M170" s="26"/>
      <c r="N170" s="26"/>
    </row>
    <row r="171" spans="1:14" s="5" customFormat="1" ht="14.25">
      <c r="A171" s="8">
        <v>250</v>
      </c>
      <c r="B171" s="9">
        <v>42982</v>
      </c>
      <c r="C171" s="6">
        <v>35.14</v>
      </c>
      <c r="D171" s="10">
        <v>1.1100000000000001</v>
      </c>
      <c r="E171" s="8" t="s">
        <v>17</v>
      </c>
      <c r="F171" s="8">
        <f>ROUNDUP(J168*0.003/(1*D171),-2)</f>
        <v>3200</v>
      </c>
      <c r="G171" s="8"/>
      <c r="H171" s="8">
        <f t="shared" si="37"/>
        <v>112448</v>
      </c>
      <c r="I171" s="8">
        <f>H171+I170</f>
        <v>338336</v>
      </c>
      <c r="J171" s="8"/>
      <c r="K171" s="8"/>
      <c r="L171" s="8"/>
      <c r="M171" s="26"/>
      <c r="N171" s="26"/>
    </row>
    <row r="172" spans="1:14" s="5" customFormat="1" ht="14.25">
      <c r="A172" s="8">
        <v>251</v>
      </c>
      <c r="B172" s="9">
        <v>42993</v>
      </c>
      <c r="C172" s="6">
        <v>36.29</v>
      </c>
      <c r="D172" s="10"/>
      <c r="E172" s="11" t="s">
        <v>18</v>
      </c>
      <c r="F172" s="8"/>
      <c r="G172" s="8">
        <f>SUM(F169:F171)</f>
        <v>9600</v>
      </c>
      <c r="H172" s="8">
        <f>ROUNDUP(G172*C172,0)</f>
        <v>348384</v>
      </c>
      <c r="I172" s="8"/>
      <c r="J172" s="8">
        <f>J168+K172</f>
        <v>1178914</v>
      </c>
      <c r="K172" s="8">
        <f>H172-I171</f>
        <v>10048</v>
      </c>
      <c r="L172" s="8"/>
      <c r="M172" s="27"/>
      <c r="N172" s="27"/>
    </row>
    <row r="173" spans="1:14" s="5" customFormat="1" ht="14.25">
      <c r="A173" s="8">
        <v>252</v>
      </c>
      <c r="B173" s="9">
        <v>43035</v>
      </c>
      <c r="C173" s="6">
        <v>39.89</v>
      </c>
      <c r="D173" s="10">
        <v>1.43</v>
      </c>
      <c r="E173" s="8" t="s">
        <v>17</v>
      </c>
      <c r="F173" s="8">
        <f>ROUNDUP(J172*0.003/(1*D173),-2)</f>
        <v>2500</v>
      </c>
      <c r="G173" s="8"/>
      <c r="H173" s="8">
        <f>ROUNDUP(F173*C173,0)</f>
        <v>99725</v>
      </c>
      <c r="I173" s="8">
        <f>H173</f>
        <v>99725</v>
      </c>
      <c r="J173" s="8"/>
      <c r="K173" s="8"/>
      <c r="L173" s="8"/>
      <c r="M173" s="25"/>
      <c r="N173" s="25">
        <v>1</v>
      </c>
    </row>
    <row r="174" spans="1:14" s="5" customFormat="1" ht="14.25">
      <c r="A174" s="8">
        <v>253</v>
      </c>
      <c r="B174" s="9">
        <v>43038</v>
      </c>
      <c r="C174" s="6">
        <v>38.85</v>
      </c>
      <c r="D174" s="10"/>
      <c r="E174" s="11" t="s">
        <v>18</v>
      </c>
      <c r="F174" s="8"/>
      <c r="G174" s="8">
        <f>F173</f>
        <v>2500</v>
      </c>
      <c r="H174" s="8">
        <f>ROUNDUP(G174*C174,0)</f>
        <v>97125</v>
      </c>
      <c r="I174" s="8"/>
      <c r="J174" s="8">
        <f>J172+L174</f>
        <v>1176314</v>
      </c>
      <c r="K174" s="8"/>
      <c r="L174" s="8">
        <f>H174-I173</f>
        <v>-2600</v>
      </c>
      <c r="M174" s="26"/>
      <c r="N174" s="26"/>
    </row>
    <row r="175" spans="1:14" s="5" customFormat="1" ht="14.25">
      <c r="A175" s="8">
        <v>254</v>
      </c>
      <c r="B175" s="9">
        <v>43052</v>
      </c>
      <c r="C175" s="6">
        <v>39.119999999999997</v>
      </c>
      <c r="D175" s="10">
        <v>1.39</v>
      </c>
      <c r="E175" s="8" t="s">
        <v>17</v>
      </c>
      <c r="F175" s="8">
        <f>ROUNDUP(J174*0.003/(1*D175),-2)</f>
        <v>2600</v>
      </c>
      <c r="G175" s="8"/>
      <c r="H175" s="8">
        <f>ROUNDUP(F175*C175,0)</f>
        <v>101712</v>
      </c>
      <c r="I175" s="8">
        <f>H175</f>
        <v>101712</v>
      </c>
      <c r="J175" s="8"/>
      <c r="K175" s="8"/>
      <c r="L175" s="8"/>
      <c r="M175" s="8"/>
      <c r="N175" s="25">
        <v>1</v>
      </c>
    </row>
    <row r="176" spans="1:14" s="5" customFormat="1" ht="14.25">
      <c r="A176" s="8">
        <v>255</v>
      </c>
      <c r="B176" s="9">
        <v>43055</v>
      </c>
      <c r="C176" s="6">
        <v>38.18</v>
      </c>
      <c r="D176" s="10"/>
      <c r="E176" s="11" t="s">
        <v>18</v>
      </c>
      <c r="F176" s="8"/>
      <c r="G176" s="8">
        <f>F175</f>
        <v>2600</v>
      </c>
      <c r="H176" s="8">
        <f>ROUNDUP(G176*C176,0)</f>
        <v>99268</v>
      </c>
      <c r="I176" s="8"/>
      <c r="J176" s="8">
        <f>J174+L176</f>
        <v>1173870</v>
      </c>
      <c r="K176" s="8"/>
      <c r="L176" s="8">
        <f>H176-I175</f>
        <v>-2444</v>
      </c>
      <c r="M176" s="8"/>
      <c r="N176" s="27"/>
    </row>
    <row r="177" spans="1:14" s="5" customFormat="1" ht="14.25">
      <c r="A177" s="8">
        <v>256</v>
      </c>
      <c r="B177" s="9">
        <v>43102</v>
      </c>
      <c r="C177" s="6">
        <v>41.9</v>
      </c>
      <c r="D177" s="10">
        <v>1.26</v>
      </c>
      <c r="E177" s="8" t="s">
        <v>17</v>
      </c>
      <c r="F177" s="8">
        <f>ROUNDUP(J176*0.003/(1*D177),-2)</f>
        <v>2800</v>
      </c>
      <c r="G177" s="8"/>
      <c r="H177" s="8">
        <f>ROUNDUP(F177*C177,0)</f>
        <v>117320</v>
      </c>
      <c r="I177" s="8">
        <f>H177</f>
        <v>117320</v>
      </c>
      <c r="J177" s="8"/>
      <c r="K177" s="8"/>
      <c r="L177" s="8"/>
      <c r="M177" s="8"/>
      <c r="N177" s="25">
        <v>1</v>
      </c>
    </row>
    <row r="178" spans="1:14" s="5" customFormat="1" ht="14.25">
      <c r="A178" s="8">
        <v>257</v>
      </c>
      <c r="B178" s="9">
        <v>43103</v>
      </c>
      <c r="C178" s="6">
        <v>42.4</v>
      </c>
      <c r="D178" s="10">
        <v>1.32</v>
      </c>
      <c r="E178" s="8" t="s">
        <v>17</v>
      </c>
      <c r="F178" s="8">
        <f>ROUNDUP(J176*0.003/(1*D178),-2)</f>
        <v>2700</v>
      </c>
      <c r="G178" s="8"/>
      <c r="H178" s="8">
        <f t="shared" ref="H178:H180" si="38">ROUNDUP(F178*C178,0)</f>
        <v>114480</v>
      </c>
      <c r="I178" s="8">
        <f>H178+I177</f>
        <v>231800</v>
      </c>
      <c r="J178" s="8"/>
      <c r="K178" s="8"/>
      <c r="L178" s="8"/>
      <c r="M178" s="8"/>
      <c r="N178" s="26"/>
    </row>
    <row r="179" spans="1:14" s="5" customFormat="1" ht="14.25">
      <c r="A179" s="8">
        <v>258</v>
      </c>
      <c r="B179" s="9">
        <v>43104</v>
      </c>
      <c r="C179" s="6">
        <v>43.02</v>
      </c>
      <c r="D179" s="10">
        <v>1.33</v>
      </c>
      <c r="E179" s="8" t="s">
        <v>17</v>
      </c>
      <c r="F179" s="8">
        <f>ROUNDUP(J176*0.003/(1*D179),-2)</f>
        <v>2700</v>
      </c>
      <c r="G179" s="8"/>
      <c r="H179" s="8">
        <f t="shared" si="38"/>
        <v>116154</v>
      </c>
      <c r="I179" s="8">
        <f>H179+I178</f>
        <v>347954</v>
      </c>
      <c r="J179" s="8"/>
      <c r="K179" s="8"/>
      <c r="L179" s="8"/>
      <c r="M179" s="8"/>
      <c r="N179" s="26"/>
    </row>
    <row r="180" spans="1:14" s="5" customFormat="1" ht="14.25">
      <c r="A180" s="8">
        <v>259</v>
      </c>
      <c r="B180" s="9">
        <v>43108</v>
      </c>
      <c r="C180" s="6">
        <v>42.4</v>
      </c>
      <c r="D180" s="10">
        <v>1.37</v>
      </c>
      <c r="E180" s="8" t="s">
        <v>17</v>
      </c>
      <c r="F180" s="8">
        <f>ROUNDUP(J176*0.003/(1*D180),-2)</f>
        <v>2600</v>
      </c>
      <c r="G180" s="8"/>
      <c r="H180" s="8">
        <f t="shared" si="38"/>
        <v>110240</v>
      </c>
      <c r="I180" s="8">
        <f>H180+I179</f>
        <v>458194</v>
      </c>
      <c r="J180" s="8"/>
      <c r="K180" s="8"/>
      <c r="L180" s="8"/>
      <c r="M180" s="8"/>
      <c r="N180" s="26"/>
    </row>
    <row r="181" spans="1:14" s="5" customFormat="1" ht="14.25">
      <c r="A181" s="8">
        <v>260</v>
      </c>
      <c r="B181" s="9">
        <v>43132</v>
      </c>
      <c r="C181" s="6">
        <v>39.06</v>
      </c>
      <c r="D181" s="10"/>
      <c r="E181" s="11" t="s">
        <v>18</v>
      </c>
      <c r="F181" s="8"/>
      <c r="G181" s="8">
        <f>SUM(F177:F180)</f>
        <v>10800</v>
      </c>
      <c r="H181" s="8">
        <f>ROUNDUP(G181*C181,0)</f>
        <v>421848</v>
      </c>
      <c r="I181" s="8"/>
      <c r="J181" s="8">
        <f>J176+L181</f>
        <v>1137524</v>
      </c>
      <c r="K181" s="8"/>
      <c r="L181" s="8">
        <f>H181-I180</f>
        <v>-36346</v>
      </c>
      <c r="M181" s="8"/>
      <c r="N181" s="27"/>
    </row>
    <row r="182" spans="1:14" s="5" customFormat="1" ht="14.25">
      <c r="A182" s="8">
        <v>261</v>
      </c>
      <c r="B182" s="9">
        <v>43238</v>
      </c>
      <c r="C182" s="6">
        <v>37.21</v>
      </c>
      <c r="D182" s="10">
        <v>1.31</v>
      </c>
      <c r="E182" s="8" t="s">
        <v>17</v>
      </c>
      <c r="F182" s="8">
        <f>ROUNDUP(J181*0.003/(1*D182),-2)</f>
        <v>2700</v>
      </c>
      <c r="G182" s="8"/>
      <c r="H182" s="8">
        <f>ROUNDUP(F182*C182,0)</f>
        <v>100467</v>
      </c>
      <c r="I182" s="8">
        <f>H182</f>
        <v>100467</v>
      </c>
      <c r="J182" s="8"/>
      <c r="K182" s="8"/>
      <c r="L182" s="8"/>
      <c r="M182" s="8"/>
      <c r="N182" s="25">
        <v>1</v>
      </c>
    </row>
    <row r="183" spans="1:14" s="5" customFormat="1" ht="14.25">
      <c r="A183" s="8">
        <v>262</v>
      </c>
      <c r="B183" s="9">
        <v>43241</v>
      </c>
      <c r="C183" s="6">
        <v>39.15</v>
      </c>
      <c r="D183" s="10">
        <v>1.33</v>
      </c>
      <c r="E183" s="8" t="s">
        <v>17</v>
      </c>
      <c r="F183" s="8">
        <f>ROUNDUP(J181*0.003/(1*D183),-2)</f>
        <v>2600</v>
      </c>
      <c r="G183" s="8"/>
      <c r="H183" s="8">
        <f t="shared" ref="H183" si="39">ROUNDUP(F183*C183,0)</f>
        <v>101790</v>
      </c>
      <c r="I183" s="8">
        <f>H183+I182</f>
        <v>202257</v>
      </c>
      <c r="J183" s="8"/>
      <c r="K183" s="8"/>
      <c r="L183" s="8"/>
      <c r="M183" s="8"/>
      <c r="N183" s="26"/>
    </row>
    <row r="184" spans="1:14" s="5" customFormat="1" ht="14.25">
      <c r="A184" s="8">
        <v>263</v>
      </c>
      <c r="B184" s="9">
        <v>43245</v>
      </c>
      <c r="C184" s="6">
        <v>35.869999999999997</v>
      </c>
      <c r="D184" s="10"/>
      <c r="E184" s="11" t="s">
        <v>18</v>
      </c>
      <c r="F184" s="8"/>
      <c r="G184" s="8">
        <f>SUM(F182:F183)</f>
        <v>5300</v>
      </c>
      <c r="H184" s="8">
        <f>ROUNDUP(G184*C184,0)</f>
        <v>190111</v>
      </c>
      <c r="I184" s="8"/>
      <c r="J184" s="8">
        <f>J181+L184</f>
        <v>1125378</v>
      </c>
      <c r="K184" s="8"/>
      <c r="L184" s="8">
        <f>H184-I183</f>
        <v>-12146</v>
      </c>
      <c r="M184" s="8"/>
      <c r="N184" s="27"/>
    </row>
    <row r="185" spans="1:14" s="5" customFormat="1" ht="14.25">
      <c r="A185" s="8">
        <v>264</v>
      </c>
      <c r="B185" s="9">
        <v>43305</v>
      </c>
      <c r="C185" s="6">
        <v>18.600000000000001</v>
      </c>
      <c r="D185" s="10">
        <v>1.57</v>
      </c>
      <c r="E185" s="8" t="s">
        <v>17</v>
      </c>
      <c r="F185" s="8">
        <f>ROUNDUP(J184*0.003/(1*D185),-2)</f>
        <v>2200</v>
      </c>
      <c r="G185" s="8"/>
      <c r="H185" s="8">
        <f>ROUNDUP(F185*C185,0)</f>
        <v>40920</v>
      </c>
      <c r="I185" s="8">
        <f>H185</f>
        <v>40920</v>
      </c>
      <c r="J185" s="8"/>
      <c r="K185" s="8"/>
      <c r="L185" s="8"/>
      <c r="M185" s="25"/>
      <c r="N185" s="25">
        <v>1</v>
      </c>
    </row>
    <row r="186" spans="1:14" s="5" customFormat="1" ht="14.25">
      <c r="A186" s="8">
        <v>265</v>
      </c>
      <c r="B186" s="9">
        <v>43314</v>
      </c>
      <c r="C186" s="6">
        <v>16.02</v>
      </c>
      <c r="D186" s="10"/>
      <c r="E186" s="11" t="s">
        <v>18</v>
      </c>
      <c r="F186" s="8"/>
      <c r="G186" s="8">
        <f>F185</f>
        <v>2200</v>
      </c>
      <c r="H186" s="8">
        <f>ROUNDUP(G186*C186,0)</f>
        <v>35244</v>
      </c>
      <c r="I186" s="8"/>
      <c r="J186" s="8">
        <f>J184+L186</f>
        <v>1119702</v>
      </c>
      <c r="K186" s="8"/>
      <c r="L186" s="8">
        <f>H186-I185</f>
        <v>-5676</v>
      </c>
      <c r="M186" s="27"/>
      <c r="N186" s="27"/>
    </row>
    <row r="187" spans="1:14" s="5" customFormat="1" ht="14.25">
      <c r="A187" s="8">
        <v>266</v>
      </c>
      <c r="B187" s="9">
        <v>43364</v>
      </c>
      <c r="C187" s="6">
        <v>15</v>
      </c>
      <c r="D187" s="10">
        <v>0.55000000000000004</v>
      </c>
      <c r="E187" s="8" t="s">
        <v>17</v>
      </c>
      <c r="F187" s="8">
        <f>ROUNDUP(J186*0.003/(1*D187),-2)</f>
        <v>6200</v>
      </c>
      <c r="G187" s="8"/>
      <c r="H187" s="8">
        <f>ROUNDUP(F187*C187,0)</f>
        <v>93000</v>
      </c>
      <c r="I187" s="8">
        <f>H187</f>
        <v>93000</v>
      </c>
      <c r="J187" s="8"/>
      <c r="K187" s="8"/>
      <c r="L187" s="8"/>
      <c r="M187" s="8"/>
      <c r="N187" s="25">
        <v>1</v>
      </c>
    </row>
    <row r="188" spans="1:14" s="5" customFormat="1" ht="14.25">
      <c r="A188" s="8">
        <v>267</v>
      </c>
      <c r="B188" s="9">
        <v>43371</v>
      </c>
      <c r="C188" s="6">
        <v>14.53</v>
      </c>
      <c r="D188" s="10">
        <v>0.51</v>
      </c>
      <c r="E188" s="8" t="s">
        <v>17</v>
      </c>
      <c r="F188" s="8">
        <f>ROUNDUP(J186*0.003/(1*D188),-2)</f>
        <v>6600</v>
      </c>
      <c r="G188" s="8"/>
      <c r="H188" s="8">
        <f t="shared" ref="H188" si="40">ROUNDUP(F188*C188,0)</f>
        <v>95898</v>
      </c>
      <c r="I188" s="8">
        <f>H188+I187</f>
        <v>188898</v>
      </c>
      <c r="J188" s="8"/>
      <c r="K188" s="8"/>
      <c r="L188" s="8"/>
      <c r="M188" s="8"/>
      <c r="N188" s="26"/>
    </row>
    <row r="189" spans="1:14" s="5" customFormat="1" ht="14.25">
      <c r="A189" s="8">
        <v>268</v>
      </c>
      <c r="B189" s="9">
        <v>43381</v>
      </c>
      <c r="C189" s="6">
        <v>13.6</v>
      </c>
      <c r="D189" s="10"/>
      <c r="E189" s="11" t="s">
        <v>18</v>
      </c>
      <c r="F189" s="8"/>
      <c r="G189" s="8">
        <f>SUM(F187:F188)</f>
        <v>12800</v>
      </c>
      <c r="H189" s="8">
        <f>ROUNDUP(G189*C189,0)</f>
        <v>174080</v>
      </c>
      <c r="I189" s="8"/>
      <c r="J189" s="8">
        <f>J186+L189</f>
        <v>1104884</v>
      </c>
      <c r="K189" s="8"/>
      <c r="L189" s="8">
        <f>H189-I188</f>
        <v>-14818</v>
      </c>
      <c r="M189" s="8"/>
      <c r="N189" s="27"/>
    </row>
    <row r="190" spans="1:14" s="5" customFormat="1" ht="14.25">
      <c r="A190" s="8">
        <v>269</v>
      </c>
      <c r="B190" s="9">
        <v>43420</v>
      </c>
      <c r="C190" s="6">
        <v>14.58</v>
      </c>
      <c r="D190" s="10">
        <v>0.72</v>
      </c>
      <c r="E190" s="8" t="s">
        <v>17</v>
      </c>
      <c r="F190" s="8">
        <f>ROUNDUP(J189*0.003/(1*D190),-2)</f>
        <v>4700</v>
      </c>
      <c r="G190" s="8"/>
      <c r="H190" s="8">
        <f>ROUNDUP(F190*C190,0)</f>
        <v>68526</v>
      </c>
      <c r="I190" s="8">
        <f>H190</f>
        <v>68526</v>
      </c>
      <c r="J190" s="8"/>
      <c r="K190" s="8"/>
      <c r="L190" s="8"/>
      <c r="M190" s="8"/>
      <c r="N190" s="25">
        <v>1</v>
      </c>
    </row>
    <row r="191" spans="1:14" s="5" customFormat="1" ht="14.25">
      <c r="A191" s="8">
        <v>270</v>
      </c>
      <c r="B191" s="9">
        <v>43427</v>
      </c>
      <c r="C191" s="6">
        <v>13.69</v>
      </c>
      <c r="D191" s="10"/>
      <c r="E191" s="11" t="s">
        <v>18</v>
      </c>
      <c r="F191" s="8"/>
      <c r="G191" s="8">
        <f>F190</f>
        <v>4700</v>
      </c>
      <c r="H191" s="8">
        <f>ROUNDUP(G191*C191,0)</f>
        <v>64343</v>
      </c>
      <c r="I191" s="8"/>
      <c r="J191" s="8">
        <f>J189+L191</f>
        <v>1100701</v>
      </c>
      <c r="K191" s="8"/>
      <c r="L191" s="8">
        <f>H191-I190</f>
        <v>-4183</v>
      </c>
      <c r="M191" s="8"/>
      <c r="N191" s="27"/>
    </row>
    <row r="192" spans="1:14" s="5" customFormat="1" ht="14.25">
      <c r="A192" s="8">
        <v>271</v>
      </c>
      <c r="B192" s="9">
        <v>43483</v>
      </c>
      <c r="C192" s="6">
        <v>15.21</v>
      </c>
      <c r="D192" s="10">
        <v>0.59</v>
      </c>
      <c r="E192" s="8" t="s">
        <v>17</v>
      </c>
      <c r="F192" s="8">
        <f>ROUNDUP(J191*0.003/(1*D192),-2)</f>
        <v>5600</v>
      </c>
      <c r="G192" s="8"/>
      <c r="H192" s="8">
        <f>ROUNDUP(F192*C192,0)</f>
        <v>85176</v>
      </c>
      <c r="I192" s="8">
        <f>H192</f>
        <v>85176</v>
      </c>
      <c r="J192" s="8"/>
      <c r="K192" s="8"/>
      <c r="L192" s="8"/>
      <c r="M192" s="25">
        <v>1</v>
      </c>
      <c r="N192" s="8"/>
    </row>
    <row r="193" spans="1:14" s="5" customFormat="1" ht="14.25">
      <c r="A193" s="8">
        <v>272</v>
      </c>
      <c r="B193" s="9">
        <v>43497</v>
      </c>
      <c r="C193" s="6">
        <v>16.45</v>
      </c>
      <c r="D193" s="10">
        <v>0.59</v>
      </c>
      <c r="E193" s="8" t="s">
        <v>17</v>
      </c>
      <c r="F193" s="8">
        <f>ROUNDUP(J191*0.003/(1*D193),-2)</f>
        <v>5600</v>
      </c>
      <c r="G193" s="8"/>
      <c r="H193" s="8">
        <f t="shared" ref="H193:H196" si="41">ROUNDUP(F193*C193,0)</f>
        <v>92120</v>
      </c>
      <c r="I193" s="8">
        <f>H193+I192</f>
        <v>177296</v>
      </c>
      <c r="J193" s="8"/>
      <c r="K193" s="8"/>
      <c r="L193" s="8"/>
      <c r="M193" s="26"/>
      <c r="N193" s="8"/>
    </row>
    <row r="194" spans="1:14" s="5" customFormat="1" ht="14.25">
      <c r="A194" s="8">
        <v>273</v>
      </c>
      <c r="B194" s="9">
        <v>43507</v>
      </c>
      <c r="C194" s="6">
        <v>16.52</v>
      </c>
      <c r="D194" s="10">
        <v>0.59</v>
      </c>
      <c r="E194" s="8" t="s">
        <v>17</v>
      </c>
      <c r="F194" s="8">
        <f>ROUNDUP(J191*0.003/(1*D194),-2)</f>
        <v>5600</v>
      </c>
      <c r="G194" s="8"/>
      <c r="H194" s="8">
        <f t="shared" si="41"/>
        <v>92512</v>
      </c>
      <c r="I194" s="8">
        <f>H194+I193</f>
        <v>269808</v>
      </c>
      <c r="J194" s="8"/>
      <c r="K194" s="8"/>
      <c r="L194" s="8"/>
      <c r="M194" s="26"/>
      <c r="N194" s="8"/>
    </row>
    <row r="195" spans="1:14" s="5" customFormat="1" ht="14.25">
      <c r="A195" s="8">
        <v>274</v>
      </c>
      <c r="B195" s="9">
        <v>43508</v>
      </c>
      <c r="C195" s="6">
        <v>16.32</v>
      </c>
      <c r="D195" s="10">
        <v>0.56000000000000005</v>
      </c>
      <c r="E195" s="8" t="s">
        <v>17</v>
      </c>
      <c r="F195" s="8">
        <f>F192*4-F193-F194-F193</f>
        <v>5600</v>
      </c>
      <c r="G195" s="8"/>
      <c r="H195" s="8">
        <f t="shared" si="41"/>
        <v>91392</v>
      </c>
      <c r="I195" s="8">
        <f>H195+I194</f>
        <v>361200</v>
      </c>
      <c r="J195" s="8"/>
      <c r="K195" s="8"/>
      <c r="L195" s="8"/>
      <c r="M195" s="26"/>
      <c r="N195" s="8"/>
    </row>
    <row r="196" spans="1:14" s="5" customFormat="1" ht="14.25">
      <c r="A196" s="8">
        <v>275</v>
      </c>
      <c r="B196" s="9">
        <v>43509</v>
      </c>
      <c r="C196" s="6">
        <v>16.48</v>
      </c>
      <c r="D196" s="10">
        <v>0.56999999999999995</v>
      </c>
      <c r="E196" s="8" t="s">
        <v>17</v>
      </c>
      <c r="F196" s="8">
        <v>0</v>
      </c>
      <c r="G196" s="8"/>
      <c r="H196" s="8">
        <f t="shared" si="41"/>
        <v>0</v>
      </c>
      <c r="I196" s="8">
        <f>H196+I195</f>
        <v>361200</v>
      </c>
      <c r="J196" s="8"/>
      <c r="K196" s="8"/>
      <c r="L196" s="8"/>
      <c r="M196" s="26"/>
      <c r="N196" s="8"/>
    </row>
    <row r="197" spans="1:14" s="5" customFormat="1" ht="14.25">
      <c r="A197" s="8">
        <v>276</v>
      </c>
      <c r="B197" s="9">
        <v>43580</v>
      </c>
      <c r="C197" s="6">
        <v>18.68</v>
      </c>
      <c r="D197" s="10"/>
      <c r="E197" s="11" t="s">
        <v>18</v>
      </c>
      <c r="F197" s="8"/>
      <c r="G197" s="8">
        <f>SUM(F192:F196)</f>
        <v>22400</v>
      </c>
      <c r="H197" s="8">
        <f>ROUNDUP(G197*C197,0)</f>
        <v>418432</v>
      </c>
      <c r="I197" s="8"/>
      <c r="J197" s="8">
        <f>J191+K197</f>
        <v>1157933</v>
      </c>
      <c r="K197" s="8">
        <f>H197-I196</f>
        <v>57232</v>
      </c>
      <c r="L197" s="8"/>
      <c r="M197" s="27"/>
      <c r="N197" s="8"/>
    </row>
    <row r="198" spans="1:14" s="5" customFormat="1" ht="14.25">
      <c r="A198" s="8">
        <v>277</v>
      </c>
      <c r="B198" s="9">
        <v>43636</v>
      </c>
      <c r="C198" s="6">
        <v>21.31</v>
      </c>
      <c r="D198" s="10">
        <v>0.66</v>
      </c>
      <c r="E198" s="8" t="s">
        <v>17</v>
      </c>
      <c r="F198" s="8">
        <f>ROUNDUP(J197*0.003/(1*D198),-2)</f>
        <v>5300</v>
      </c>
      <c r="G198" s="8"/>
      <c r="H198" s="8">
        <f>ROUNDUP(F198*C198,0)</f>
        <v>112943</v>
      </c>
      <c r="I198" s="8">
        <f>H198</f>
        <v>112943</v>
      </c>
      <c r="J198" s="8"/>
      <c r="K198" s="8"/>
      <c r="L198" s="8"/>
      <c r="M198" s="25">
        <v>1</v>
      </c>
      <c r="N198" s="25"/>
    </row>
    <row r="199" spans="1:14" s="5" customFormat="1" ht="14.25">
      <c r="A199" s="8">
        <v>278</v>
      </c>
      <c r="B199" s="9">
        <v>43647</v>
      </c>
      <c r="C199" s="6">
        <v>23.12</v>
      </c>
      <c r="D199" s="10">
        <v>0.71</v>
      </c>
      <c r="E199" s="8" t="s">
        <v>17</v>
      </c>
      <c r="F199" s="8">
        <f>ROUNDUP(J197*0.003/(1*D199),-2)</f>
        <v>4900</v>
      </c>
      <c r="G199" s="8"/>
      <c r="H199" s="8">
        <f t="shared" ref="H199" si="42">ROUNDUP(F199*C199,0)</f>
        <v>113288</v>
      </c>
      <c r="I199" s="8">
        <f>H199+I198</f>
        <v>226231</v>
      </c>
      <c r="J199" s="8"/>
      <c r="K199" s="8"/>
      <c r="L199" s="8"/>
      <c r="M199" s="26"/>
      <c r="N199" s="26"/>
    </row>
    <row r="200" spans="1:14" s="5" customFormat="1" ht="14.25">
      <c r="A200" s="8">
        <v>279</v>
      </c>
      <c r="B200" s="9">
        <v>43654</v>
      </c>
      <c r="C200" s="6">
        <v>22.6</v>
      </c>
      <c r="D200" s="10"/>
      <c r="E200" s="11" t="s">
        <v>18</v>
      </c>
      <c r="F200" s="8"/>
      <c r="G200" s="8">
        <f>SUM(F198:F199)</f>
        <v>10200</v>
      </c>
      <c r="H200" s="8">
        <f>ROUNDUP(G200*C200,0)</f>
        <v>230520</v>
      </c>
      <c r="I200" s="8"/>
      <c r="J200" s="8">
        <f>J197+K200</f>
        <v>1162222</v>
      </c>
      <c r="K200" s="8">
        <f>H200-I199</f>
        <v>4289</v>
      </c>
      <c r="L200" s="8"/>
      <c r="M200" s="27"/>
      <c r="N200" s="27"/>
    </row>
    <row r="201" spans="1:14" s="5" customFormat="1" ht="14.25">
      <c r="A201" s="8">
        <v>280</v>
      </c>
      <c r="B201" s="9">
        <v>43710</v>
      </c>
      <c r="C201" s="6">
        <v>20.56</v>
      </c>
      <c r="D201" s="10">
        <v>0.85</v>
      </c>
      <c r="E201" s="8" t="s">
        <v>17</v>
      </c>
      <c r="F201" s="8">
        <f>ROUNDUP(J200*0.003/(1*D201),-2)</f>
        <v>4200</v>
      </c>
      <c r="G201" s="8"/>
      <c r="H201" s="8">
        <f>ROUNDUP(F201*C201,0)</f>
        <v>86352</v>
      </c>
      <c r="I201" s="8">
        <f>H201</f>
        <v>86352</v>
      </c>
      <c r="J201" s="8"/>
      <c r="K201" s="8"/>
      <c r="L201" s="8"/>
      <c r="M201" s="25"/>
      <c r="N201" s="25">
        <v>1</v>
      </c>
    </row>
    <row r="202" spans="1:14" s="5" customFormat="1" ht="14.25">
      <c r="A202" s="8">
        <v>281</v>
      </c>
      <c r="B202" s="9">
        <v>43712</v>
      </c>
      <c r="C202" s="6">
        <v>21.6</v>
      </c>
      <c r="D202" s="10">
        <v>0.86</v>
      </c>
      <c r="E202" s="8" t="s">
        <v>17</v>
      </c>
      <c r="F202" s="8">
        <f>ROUNDUP(J200*0.003/(1*D202),-2)</f>
        <v>4100</v>
      </c>
      <c r="G202" s="8"/>
      <c r="H202" s="8">
        <f t="shared" ref="H202:H204" si="43">ROUNDUP(F202*C202,0)</f>
        <v>88560</v>
      </c>
      <c r="I202" s="8">
        <f>H202+I201</f>
        <v>174912</v>
      </c>
      <c r="J202" s="8"/>
      <c r="K202" s="8"/>
      <c r="L202" s="8"/>
      <c r="M202" s="26"/>
      <c r="N202" s="26"/>
    </row>
    <row r="203" spans="1:14" s="5" customFormat="1" ht="14.25">
      <c r="A203" s="8">
        <v>282</v>
      </c>
      <c r="B203" s="9">
        <v>43713</v>
      </c>
      <c r="C203" s="6">
        <v>21.66</v>
      </c>
      <c r="D203" s="10">
        <v>0.85</v>
      </c>
      <c r="E203" s="8" t="s">
        <v>17</v>
      </c>
      <c r="F203" s="8">
        <f>ROUNDUP(J200*0.003/(1*D203),-2)</f>
        <v>4200</v>
      </c>
      <c r="G203" s="8"/>
      <c r="H203" s="8">
        <f t="shared" si="43"/>
        <v>90972</v>
      </c>
      <c r="I203" s="8">
        <f>H203+I202</f>
        <v>265884</v>
      </c>
      <c r="J203" s="8"/>
      <c r="K203" s="8"/>
      <c r="L203" s="8"/>
      <c r="M203" s="26"/>
      <c r="N203" s="26"/>
    </row>
    <row r="204" spans="1:14" s="5" customFormat="1" ht="14.25">
      <c r="A204" s="8">
        <v>283</v>
      </c>
      <c r="B204" s="9">
        <v>43717</v>
      </c>
      <c r="C204" s="6">
        <v>22.15</v>
      </c>
      <c r="D204" s="10">
        <v>0.84</v>
      </c>
      <c r="E204" s="8" t="s">
        <v>17</v>
      </c>
      <c r="F204" s="8">
        <f>ROUNDUP(J200*0.003/(1*D204),-2)</f>
        <v>4200</v>
      </c>
      <c r="G204" s="8"/>
      <c r="H204" s="8">
        <f t="shared" si="43"/>
        <v>93030</v>
      </c>
      <c r="I204" s="8">
        <f>H204+I203</f>
        <v>358914</v>
      </c>
      <c r="J204" s="8"/>
      <c r="K204" s="8"/>
      <c r="L204" s="8"/>
      <c r="M204" s="26"/>
      <c r="N204" s="26"/>
    </row>
    <row r="205" spans="1:14" s="5" customFormat="1" ht="14.25">
      <c r="A205" s="8">
        <v>284</v>
      </c>
      <c r="B205" s="9">
        <v>43731</v>
      </c>
      <c r="C205" s="6">
        <v>21.15</v>
      </c>
      <c r="D205" s="10"/>
      <c r="E205" s="11" t="s">
        <v>18</v>
      </c>
      <c r="F205" s="8"/>
      <c r="G205" s="8">
        <f>SUM(F201:F204)</f>
        <v>16700</v>
      </c>
      <c r="H205" s="8">
        <f>ROUNDUP(G205*C205,0)</f>
        <v>353205</v>
      </c>
      <c r="I205" s="8"/>
      <c r="J205" s="8">
        <f>J200+L205</f>
        <v>1156513</v>
      </c>
      <c r="K205" s="8"/>
      <c r="L205" s="8">
        <f>H205-I204</f>
        <v>-5709</v>
      </c>
      <c r="M205" s="27"/>
      <c r="N205" s="27"/>
    </row>
    <row r="206" spans="1:14" s="5" customFormat="1" ht="14.25">
      <c r="A206" s="8">
        <v>285</v>
      </c>
      <c r="B206" s="9">
        <v>43812</v>
      </c>
      <c r="C206" s="6">
        <v>23.91</v>
      </c>
      <c r="D206" s="10">
        <v>0.68</v>
      </c>
      <c r="E206" s="8" t="s">
        <v>17</v>
      </c>
      <c r="F206" s="8">
        <f>ROUNDUP(J205*0.003/(1*D206),-2)</f>
        <v>5200</v>
      </c>
      <c r="G206" s="8"/>
      <c r="H206" s="8">
        <f>ROUNDUP(F206*C206,0)</f>
        <v>124332</v>
      </c>
      <c r="I206" s="8">
        <f>H206</f>
        <v>124332</v>
      </c>
      <c r="J206" s="8"/>
      <c r="K206" s="8"/>
      <c r="L206" s="8"/>
      <c r="M206" s="25"/>
      <c r="N206" s="25">
        <v>1</v>
      </c>
    </row>
    <row r="207" spans="1:14" s="5" customFormat="1" ht="14.25">
      <c r="A207" s="8">
        <v>286</v>
      </c>
      <c r="B207" s="9">
        <v>43815</v>
      </c>
      <c r="C207" s="6">
        <v>24.44</v>
      </c>
      <c r="D207" s="10">
        <v>0.67</v>
      </c>
      <c r="E207" s="8" t="s">
        <v>17</v>
      </c>
      <c r="F207" s="8">
        <f>ROUNDUP(J205*0.003/(1*D207),-2)</f>
        <v>5200</v>
      </c>
      <c r="G207" s="8"/>
      <c r="H207" s="8">
        <f t="shared" ref="H207:H208" si="44">ROUNDUP(F207*C207,0)</f>
        <v>127088</v>
      </c>
      <c r="I207" s="8">
        <f>H207+I206</f>
        <v>251420</v>
      </c>
      <c r="J207" s="8"/>
      <c r="K207" s="8"/>
      <c r="L207" s="8"/>
      <c r="M207" s="26"/>
      <c r="N207" s="26"/>
    </row>
    <row r="208" spans="1:14" s="5" customFormat="1" ht="14.25">
      <c r="A208" s="8">
        <v>287</v>
      </c>
      <c r="B208" s="9">
        <v>43816</v>
      </c>
      <c r="C208" s="6">
        <v>25.09</v>
      </c>
      <c r="D208" s="10">
        <v>0.68</v>
      </c>
      <c r="E208" s="8" t="s">
        <v>17</v>
      </c>
      <c r="F208" s="8">
        <f>ROUNDUP(J205*0.003/(1*D208),-2)</f>
        <v>5200</v>
      </c>
      <c r="G208" s="8"/>
      <c r="H208" s="8">
        <f t="shared" si="44"/>
        <v>130468</v>
      </c>
      <c r="I208" s="8">
        <f>H208+I207</f>
        <v>381888</v>
      </c>
      <c r="J208" s="8"/>
      <c r="K208" s="8"/>
      <c r="L208" s="8"/>
      <c r="M208" s="26"/>
      <c r="N208" s="26"/>
    </row>
    <row r="209" spans="1:14" s="5" customFormat="1" ht="14.25">
      <c r="A209" s="8">
        <v>288</v>
      </c>
      <c r="B209" s="9">
        <v>43822</v>
      </c>
      <c r="C209" s="6">
        <v>23.9</v>
      </c>
      <c r="D209" s="10"/>
      <c r="E209" s="11" t="s">
        <v>18</v>
      </c>
      <c r="F209" s="8"/>
      <c r="G209" s="8">
        <f>SUM(F206:F208)</f>
        <v>15600</v>
      </c>
      <c r="H209" s="8">
        <f>ROUNDUP(G209*C209,0)</f>
        <v>372840</v>
      </c>
      <c r="I209" s="8"/>
      <c r="J209" s="8">
        <f>J205+L209</f>
        <v>1147465</v>
      </c>
      <c r="K209" s="8"/>
      <c r="L209" s="8">
        <f>H209-I208</f>
        <v>-9048</v>
      </c>
      <c r="M209" s="27"/>
      <c r="N209" s="27"/>
    </row>
    <row r="210" spans="1:14" s="5" customFormat="1" ht="14.25">
      <c r="A210" s="8">
        <v>289</v>
      </c>
      <c r="B210" s="9">
        <v>43829</v>
      </c>
      <c r="C210" s="6">
        <v>25.92</v>
      </c>
      <c r="D210" s="10">
        <v>0.71</v>
      </c>
      <c r="E210" s="8" t="s">
        <v>17</v>
      </c>
      <c r="F210" s="8">
        <f>ROUNDUP(J209*0.003/(1*D210),-2)</f>
        <v>4900</v>
      </c>
      <c r="G210" s="8"/>
      <c r="H210" s="8">
        <f>ROUNDUP(F210*C210,0)</f>
        <v>127008</v>
      </c>
      <c r="I210" s="8">
        <f>H210</f>
        <v>127008</v>
      </c>
      <c r="J210" s="8"/>
      <c r="K210" s="8"/>
      <c r="L210" s="8"/>
      <c r="M210" s="25">
        <v>1</v>
      </c>
      <c r="N210" s="25"/>
    </row>
    <row r="211" spans="1:14" s="5" customFormat="1" ht="14.25">
      <c r="A211" s="8">
        <v>290</v>
      </c>
      <c r="B211" s="9">
        <v>43832</v>
      </c>
      <c r="C211" s="6">
        <v>26.58</v>
      </c>
      <c r="D211" s="10">
        <v>0.68</v>
      </c>
      <c r="E211" s="8" t="s">
        <v>17</v>
      </c>
      <c r="F211" s="8">
        <f>ROUNDUP(J209*0.003/(1*D211),-2)</f>
        <v>5100</v>
      </c>
      <c r="G211" s="8"/>
      <c r="H211" s="8">
        <f t="shared" ref="H211:H212" si="45">ROUNDUP(F211*C211,0)</f>
        <v>135558</v>
      </c>
      <c r="I211" s="8">
        <f>H211+I210</f>
        <v>262566</v>
      </c>
      <c r="J211" s="8"/>
      <c r="K211" s="8"/>
      <c r="L211" s="8"/>
      <c r="M211" s="26"/>
      <c r="N211" s="26"/>
    </row>
    <row r="212" spans="1:14" s="5" customFormat="1" ht="14.25">
      <c r="A212" s="8">
        <v>291</v>
      </c>
      <c r="B212" s="9">
        <v>43837</v>
      </c>
      <c r="C212" s="6">
        <v>26.75</v>
      </c>
      <c r="D212" s="10">
        <v>0.68</v>
      </c>
      <c r="E212" s="8" t="s">
        <v>17</v>
      </c>
      <c r="F212" s="8">
        <f>ROUNDUP(J209*0.003/(1*D212),-2)</f>
        <v>5100</v>
      </c>
      <c r="G212" s="8"/>
      <c r="H212" s="8">
        <f t="shared" si="45"/>
        <v>136425</v>
      </c>
      <c r="I212" s="8">
        <f>H212+I211</f>
        <v>398991</v>
      </c>
      <c r="J212" s="8"/>
      <c r="K212" s="8"/>
      <c r="L212" s="8"/>
      <c r="M212" s="26"/>
      <c r="N212" s="26"/>
    </row>
    <row r="213" spans="1:14" s="5" customFormat="1" ht="14.25">
      <c r="A213" s="8">
        <v>292</v>
      </c>
      <c r="B213" s="9">
        <v>43851</v>
      </c>
      <c r="C213" s="6">
        <v>28.17</v>
      </c>
      <c r="D213" s="10"/>
      <c r="E213" s="11" t="s">
        <v>18</v>
      </c>
      <c r="F213" s="8"/>
      <c r="G213" s="8">
        <f>SUM(F210:F212)</f>
        <v>15100</v>
      </c>
      <c r="H213" s="8">
        <f>ROUNDUP(G213*C213,0)</f>
        <v>425367</v>
      </c>
      <c r="I213" s="8"/>
      <c r="J213" s="8">
        <f>J209+K213</f>
        <v>1173841</v>
      </c>
      <c r="K213" s="8">
        <f>H213-I212</f>
        <v>26376</v>
      </c>
      <c r="L213" s="8"/>
      <c r="M213" s="27"/>
      <c r="N213" s="27"/>
    </row>
    <row r="214" spans="1:14" s="5" customFormat="1" ht="14.25">
      <c r="A214" s="8">
        <v>293</v>
      </c>
      <c r="B214" s="9">
        <v>43895</v>
      </c>
      <c r="C214" s="6">
        <v>34.49</v>
      </c>
      <c r="D214" s="10">
        <v>1.5</v>
      </c>
      <c r="E214" s="8" t="s">
        <v>17</v>
      </c>
      <c r="F214" s="8">
        <f>ROUNDUP(J213*0.003/(1*D214),-2)</f>
        <v>2400</v>
      </c>
      <c r="G214" s="8"/>
      <c r="H214" s="8">
        <f>ROUNDUP(F214*C214,0)</f>
        <v>82776</v>
      </c>
      <c r="I214" s="8">
        <f>H214</f>
        <v>82776</v>
      </c>
      <c r="J214" s="8"/>
      <c r="K214" s="8"/>
      <c r="L214" s="8"/>
      <c r="M214" s="8"/>
      <c r="N214" s="25">
        <v>1</v>
      </c>
    </row>
    <row r="215" spans="1:14" s="5" customFormat="1" ht="14.25">
      <c r="A215" s="8">
        <v>294</v>
      </c>
      <c r="B215" s="9">
        <v>43899</v>
      </c>
      <c r="C215" s="6">
        <v>31.62</v>
      </c>
      <c r="D215" s="10"/>
      <c r="E215" s="11" t="s">
        <v>18</v>
      </c>
      <c r="F215" s="8"/>
      <c r="G215" s="8">
        <f>F214</f>
        <v>2400</v>
      </c>
      <c r="H215" s="8">
        <f>ROUNDUP(G215*C215,0)</f>
        <v>75888</v>
      </c>
      <c r="I215" s="8"/>
      <c r="J215" s="8">
        <f>J213+L215</f>
        <v>1166953</v>
      </c>
      <c r="K215" s="8"/>
      <c r="L215" s="8">
        <f>H215-I214</f>
        <v>-6888</v>
      </c>
      <c r="M215" s="8"/>
      <c r="N215" s="27"/>
    </row>
    <row r="216" spans="1:14" s="5" customFormat="1">
      <c r="A216" s="8" t="s">
        <v>26</v>
      </c>
      <c r="B216" s="8"/>
      <c r="C216" s="10"/>
      <c r="D216" s="10"/>
      <c r="E216" s="8"/>
      <c r="F216" s="8"/>
      <c r="G216" s="8"/>
      <c r="H216" s="8"/>
      <c r="I216" s="8"/>
      <c r="J216" s="8"/>
      <c r="K216" s="17">
        <f>SUM(K4:K215)</f>
        <v>421928</v>
      </c>
      <c r="L216" s="17">
        <f>SUM(L4:L215)</f>
        <v>-273114</v>
      </c>
      <c r="M216" s="12">
        <f>SUM(M4:M215)</f>
        <v>28</v>
      </c>
      <c r="N216" s="12">
        <f>SUM(N4:N215)</f>
        <v>29</v>
      </c>
    </row>
    <row r="217" spans="1:14" s="5" customFormat="1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</row>
    <row r="218" spans="1:14" s="5" customFormat="1">
      <c r="A218" s="10"/>
      <c r="B218" s="10" t="s">
        <v>39</v>
      </c>
      <c r="C218" s="10"/>
      <c r="D218" s="10"/>
      <c r="E218" s="10"/>
      <c r="F218" s="19" t="s">
        <v>33</v>
      </c>
      <c r="G218" s="10">
        <f>ROUNDUP((M216)/(M216+N216),4)</f>
        <v>0.49130000000000001</v>
      </c>
      <c r="H218" s="10"/>
      <c r="I218" s="22" t="s">
        <v>42</v>
      </c>
      <c r="J218" s="10"/>
      <c r="K218" s="10"/>
      <c r="L218" s="10"/>
      <c r="M218" s="10"/>
      <c r="N218" s="10"/>
    </row>
    <row r="219" spans="1:14" s="5" customFormat="1">
      <c r="A219" s="10"/>
      <c r="B219" s="10"/>
      <c r="C219" s="10"/>
      <c r="D219" s="10"/>
      <c r="E219" s="10"/>
      <c r="F219" s="19" t="s">
        <v>34</v>
      </c>
      <c r="G219" s="10">
        <f>ROUNDUP((K216/M216)/(-L216/N216),2)</f>
        <v>1.61</v>
      </c>
      <c r="H219" s="10"/>
      <c r="I219" s="22" t="s">
        <v>41</v>
      </c>
      <c r="J219" s="10"/>
      <c r="K219" s="10"/>
      <c r="L219" s="10"/>
      <c r="M219" s="10"/>
      <c r="N219" s="10"/>
    </row>
    <row r="220" spans="1:14" s="5" customFormat="1">
      <c r="A220" s="10"/>
      <c r="B220" s="10"/>
      <c r="C220" s="10"/>
      <c r="D220" s="10"/>
      <c r="E220" s="10"/>
      <c r="F220" s="19" t="s">
        <v>35</v>
      </c>
      <c r="G220" s="21">
        <f>M216+N216</f>
        <v>57</v>
      </c>
      <c r="H220" s="10"/>
      <c r="I220" s="10"/>
      <c r="J220" s="10"/>
      <c r="K220" s="10"/>
      <c r="L220" s="10"/>
      <c r="M220" s="10"/>
      <c r="N220" s="10"/>
    </row>
    <row r="221" spans="1:14" s="5" customFormat="1">
      <c r="A221" s="10"/>
      <c r="B221" s="10"/>
      <c r="C221" s="10"/>
      <c r="D221" s="10"/>
      <c r="E221" s="10"/>
      <c r="F221" s="19" t="s">
        <v>36</v>
      </c>
      <c r="G221" s="10">
        <f>ROUNDUP((K216+L216)/J3,4)</f>
        <v>0.14889999999999998</v>
      </c>
      <c r="H221" s="10"/>
      <c r="I221" s="22" t="s">
        <v>43</v>
      </c>
      <c r="J221" s="10"/>
      <c r="K221" s="10"/>
      <c r="L221" s="10"/>
      <c r="M221" s="10"/>
      <c r="N221" s="10"/>
    </row>
    <row r="222" spans="1:14" s="5" customForma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</row>
    <row r="223" spans="1:14" s="5" customFormat="1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</row>
    <row r="224" spans="1:14" s="5" customFormat="1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</row>
    <row r="225" spans="1:14" s="5" customFormat="1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</row>
    <row r="226" spans="1:14" s="5" customFormat="1">
      <c r="A226" s="10"/>
      <c r="B226" s="18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</row>
    <row r="227" spans="1:14" s="5" customFormat="1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</row>
    <row r="228" spans="1:14" s="5" customFormat="1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</row>
    <row r="229" spans="1:14" s="5" customFormat="1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</row>
    <row r="230" spans="1:14" s="5" customFormat="1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</row>
    <row r="231" spans="1:14" s="5" customFormat="1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</row>
    <row r="232" spans="1:14" s="5" customFormat="1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</row>
    <row r="233" spans="1:14" s="5" customFormat="1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</row>
    <row r="234" spans="1:14" s="5" customForma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</row>
    <row r="235" spans="1:14" s="5" customFormat="1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</row>
    <row r="236" spans="1:14" s="5" customFormat="1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</row>
    <row r="237" spans="1:14" s="5" customFormat="1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</row>
    <row r="238" spans="1:14" s="5" customFormat="1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</row>
    <row r="239" spans="1:14" s="5" customFormat="1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</row>
    <row r="240" spans="1:14" s="5" customFormat="1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</row>
    <row r="241" spans="1:14" s="5" customFormat="1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</row>
    <row r="242" spans="1:14" s="5" customFormat="1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</row>
    <row r="243" spans="1:14" s="5" customFormat="1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</row>
    <row r="244" spans="1:14" s="5" customFormat="1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</row>
    <row r="245" spans="1:14" s="5" customFormat="1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</row>
    <row r="246" spans="1:14" s="5" customFormat="1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</row>
    <row r="247" spans="1:14" s="5" customFormat="1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</row>
    <row r="248" spans="1:14" s="5" customFormat="1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</row>
    <row r="249" spans="1:14" s="5" customFormat="1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</row>
    <row r="250" spans="1:14" s="5" customForma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</row>
    <row r="251" spans="1:14" s="5" customFormat="1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</row>
    <row r="252" spans="1:14" s="5" customFormat="1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</row>
    <row r="253" spans="1:14" s="5" customFormat="1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</row>
    <row r="254" spans="1:14" s="5" customFormat="1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</row>
    <row r="255" spans="1:14" s="5" customFormat="1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</row>
    <row r="256" spans="1:14" s="5" customFormat="1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</row>
    <row r="257" spans="1:14" s="5" customFormat="1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</row>
    <row r="258" spans="1:14" s="5" customFormat="1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</row>
    <row r="259" spans="1:14" s="5" customFormat="1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</row>
    <row r="260" spans="1:14" s="5" customFormat="1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</row>
    <row r="261" spans="1:14" s="5" customForma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</row>
    <row r="262" spans="1:14" s="5" customFormat="1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</row>
  </sheetData>
  <mergeCells count="89">
    <mergeCell ref="M206:M209"/>
    <mergeCell ref="N206:N209"/>
    <mergeCell ref="M210:M213"/>
    <mergeCell ref="N210:N213"/>
    <mergeCell ref="N214:N215"/>
    <mergeCell ref="M201:M205"/>
    <mergeCell ref="N201:N205"/>
    <mergeCell ref="M173:M174"/>
    <mergeCell ref="N173:N174"/>
    <mergeCell ref="N175:N176"/>
    <mergeCell ref="N177:N181"/>
    <mergeCell ref="N182:N184"/>
    <mergeCell ref="M185:M186"/>
    <mergeCell ref="N185:N186"/>
    <mergeCell ref="N187:N189"/>
    <mergeCell ref="N190:N191"/>
    <mergeCell ref="M192:M197"/>
    <mergeCell ref="M198:M200"/>
    <mergeCell ref="N198:N200"/>
    <mergeCell ref="M154:M157"/>
    <mergeCell ref="N158:N159"/>
    <mergeCell ref="M160:M163"/>
    <mergeCell ref="N164:N168"/>
    <mergeCell ref="M169:M172"/>
    <mergeCell ref="N169:N172"/>
    <mergeCell ref="N132:N138"/>
    <mergeCell ref="N139:N143"/>
    <mergeCell ref="M144:M147"/>
    <mergeCell ref="N144:N147"/>
    <mergeCell ref="M148:M149"/>
    <mergeCell ref="M150:M153"/>
    <mergeCell ref="M109:M113"/>
    <mergeCell ref="M114:M118"/>
    <mergeCell ref="M119:M124"/>
    <mergeCell ref="M125:M128"/>
    <mergeCell ref="N125:N128"/>
    <mergeCell ref="N129:N131"/>
    <mergeCell ref="N88:N91"/>
    <mergeCell ref="N92:N94"/>
    <mergeCell ref="N95:N98"/>
    <mergeCell ref="N99:N101"/>
    <mergeCell ref="N102:N104"/>
    <mergeCell ref="M105:M108"/>
    <mergeCell ref="M75:M76"/>
    <mergeCell ref="N75:N76"/>
    <mergeCell ref="M77:M82"/>
    <mergeCell ref="N82:N85"/>
    <mergeCell ref="M83:M85"/>
    <mergeCell ref="M86:M87"/>
    <mergeCell ref="N86:N87"/>
    <mergeCell ref="M68:M74"/>
    <mergeCell ref="M41:M43"/>
    <mergeCell ref="N41:N43"/>
    <mergeCell ref="M44:M47"/>
    <mergeCell ref="N44:N47"/>
    <mergeCell ref="N48:N49"/>
    <mergeCell ref="M50:M54"/>
    <mergeCell ref="N50:N54"/>
    <mergeCell ref="M55:M58"/>
    <mergeCell ref="N59:N61"/>
    <mergeCell ref="N62:N63"/>
    <mergeCell ref="M64:M67"/>
    <mergeCell ref="N64:N67"/>
    <mergeCell ref="N39:N40"/>
    <mergeCell ref="M8:M13"/>
    <mergeCell ref="N8:N13"/>
    <mergeCell ref="N14:N19"/>
    <mergeCell ref="M20:M23"/>
    <mergeCell ref="N20:N23"/>
    <mergeCell ref="M24:M29"/>
    <mergeCell ref="N24:N29"/>
    <mergeCell ref="M30:M31"/>
    <mergeCell ref="N30:N31"/>
    <mergeCell ref="M32:M33"/>
    <mergeCell ref="M34:M38"/>
    <mergeCell ref="N34:N38"/>
    <mergeCell ref="M6:M7"/>
    <mergeCell ref="N6:N7"/>
    <mergeCell ref="A1:A2"/>
    <mergeCell ref="B1:B2"/>
    <mergeCell ref="C1:C2"/>
    <mergeCell ref="D1:D2"/>
    <mergeCell ref="F1:G1"/>
    <mergeCell ref="H1:H2"/>
    <mergeCell ref="I1:I2"/>
    <mergeCell ref="J1:J2"/>
    <mergeCell ref="K1:L1"/>
    <mergeCell ref="M1:N1"/>
    <mergeCell ref="N4:N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0417作业</vt:lpstr>
      <vt:lpstr>600031三一重工1000W</vt:lpstr>
      <vt:lpstr>600031三一重工100W</vt:lpstr>
      <vt:lpstr>002271东方雨虹1000W</vt:lpstr>
      <vt:lpstr>002271东方雨虹100W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微软中国</cp:lastModifiedBy>
  <dcterms:created xsi:type="dcterms:W3CDTF">2020-04-17T13:06:34Z</dcterms:created>
  <dcterms:modified xsi:type="dcterms:W3CDTF">2020-04-19T02:29:53Z</dcterms:modified>
</cp:coreProperties>
</file>